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ASŘ" sheetId="2" r:id="rId2"/>
    <sheet name="02 - ZTI" sheetId="3" r:id="rId3"/>
    <sheet name="03 - ELE" sheetId="4" r:id="rId4"/>
    <sheet name="04 - VZT" sheetId="5" r:id="rId5"/>
    <sheet name="05 - ÚT" sheetId="6" r:id="rId6"/>
    <sheet name="VRN - Vedlejší rozpočtové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'01 - ASŘ'!$C$139:$K$1133</definedName>
    <definedName name="_xlnm.Print_Area" localSheetId="1">'01 - ASŘ'!$C$4:$J$76,'01 - ASŘ'!$C$82:$J$121,'01 - ASŘ'!$C$127:$K$1133</definedName>
    <definedName name="_xlnm.Print_Titles" localSheetId="1">'01 - ASŘ'!$139:$139</definedName>
    <definedName name="_xlnm._FilterDatabase" localSheetId="2" hidden="1">'02 - ZTI'!$C$126:$K$241</definedName>
    <definedName name="_xlnm.Print_Area" localSheetId="2">'02 - ZTI'!$C$4:$J$76,'02 - ZTI'!$C$82:$J$108,'02 - ZTI'!$C$114:$K$241</definedName>
    <definedName name="_xlnm.Print_Titles" localSheetId="2">'02 - ZTI'!$126:$126</definedName>
    <definedName name="_xlnm._FilterDatabase" localSheetId="3" hidden="1">'03 - ELE'!$C$119:$K$203</definedName>
    <definedName name="_xlnm.Print_Area" localSheetId="3">'03 - ELE'!$C$4:$J$76,'03 - ELE'!$C$82:$J$101,'03 - ELE'!$C$107:$K$203</definedName>
    <definedName name="_xlnm.Print_Titles" localSheetId="3">'03 - ELE'!$119:$119</definedName>
    <definedName name="_xlnm._FilterDatabase" localSheetId="4" hidden="1">'04 - VZT'!$C$118:$K$147</definedName>
    <definedName name="_xlnm.Print_Area" localSheetId="4">'04 - VZT'!$C$4:$J$76,'04 - VZT'!$C$82:$J$100,'04 - VZT'!$C$106:$K$147</definedName>
    <definedName name="_xlnm.Print_Titles" localSheetId="4">'04 - VZT'!$118:$118</definedName>
    <definedName name="_xlnm._FilterDatabase" localSheetId="5" hidden="1">'05 - ÚT'!$C$121:$K$157</definedName>
    <definedName name="_xlnm.Print_Area" localSheetId="5">'05 - ÚT'!$C$4:$J$76,'05 - ÚT'!$C$82:$J$103,'05 - ÚT'!$C$109:$K$157</definedName>
    <definedName name="_xlnm.Print_Titles" localSheetId="5">'05 - ÚT'!$121:$121</definedName>
    <definedName name="_xlnm._FilterDatabase" localSheetId="6" hidden="1">'VRN - Vedlejší rozpočtové...'!$C$119:$K$127</definedName>
    <definedName name="_xlnm.Print_Area" localSheetId="6">'VRN - Vedlejší rozpočtové...'!$C$4:$J$76,'VRN - Vedlejší rozpočtové...'!$C$82:$J$101,'VRN - Vedlejší rozpočtové...'!$C$107:$K$127</definedName>
    <definedName name="_xlnm.Print_Titles" localSheetId="6">'VRN - Vedlejší rozpočtové...'!$119:$119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27"/>
  <c r="BH127"/>
  <c r="BG127"/>
  <c r="BE127"/>
  <c r="T127"/>
  <c r="T126"/>
  <c r="R127"/>
  <c r="R126"/>
  <c r="P127"/>
  <c r="P126"/>
  <c r="BI125"/>
  <c r="BH125"/>
  <c r="BG125"/>
  <c r="BE125"/>
  <c r="T125"/>
  <c r="T124"/>
  <c r="R125"/>
  <c r="R124"/>
  <c r="P125"/>
  <c r="P124"/>
  <c r="BI123"/>
  <c r="BH123"/>
  <c r="BG123"/>
  <c r="BE123"/>
  <c r="T123"/>
  <c r="T122"/>
  <c r="T121"/>
  <c r="T120"/>
  <c r="R123"/>
  <c r="R122"/>
  <c r="R121"/>
  <c r="R120"/>
  <c r="P123"/>
  <c r="P122"/>
  <c r="P121"/>
  <c r="P120"/>
  <c i="1" r="AU100"/>
  <c i="7"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6" r="J37"/>
  <c r="J36"/>
  <c i="1" r="AY99"/>
  <c i="6" r="J35"/>
  <c i="1" r="AX99"/>
  <c i="6"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5" r="J37"/>
  <c r="J36"/>
  <c i="1" r="AY98"/>
  <c i="5" r="J35"/>
  <c i="1" r="AX98"/>
  <c i="5"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6"/>
  <c r="BH126"/>
  <c r="BG126"/>
  <c r="BE126"/>
  <c r="T126"/>
  <c r="R126"/>
  <c r="P126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4" r="J37"/>
  <c r="J36"/>
  <c i="1" r="AY97"/>
  <c i="4" r="J35"/>
  <c i="1" r="AX97"/>
  <c i="4"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3" r="J37"/>
  <c r="J36"/>
  <c i="1" r="AY96"/>
  <c i="3" r="J35"/>
  <c i="1" r="AX96"/>
  <c i="3" r="BI241"/>
  <c r="BH241"/>
  <c r="BG241"/>
  <c r="BE241"/>
  <c r="T241"/>
  <c r="T240"/>
  <c r="R241"/>
  <c r="R240"/>
  <c r="P241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1"/>
  <c r="BH201"/>
  <c r="BG201"/>
  <c r="BE201"/>
  <c r="T201"/>
  <c r="R201"/>
  <c r="P201"/>
  <c r="BI197"/>
  <c r="BH197"/>
  <c r="BG197"/>
  <c r="BE197"/>
  <c r="T197"/>
  <c r="R197"/>
  <c r="P197"/>
  <c r="BI193"/>
  <c r="BH193"/>
  <c r="BG193"/>
  <c r="BE193"/>
  <c r="T193"/>
  <c r="R193"/>
  <c r="P193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8"/>
  <c r="BH168"/>
  <c r="BG168"/>
  <c r="BE168"/>
  <c r="T168"/>
  <c r="R168"/>
  <c r="P168"/>
  <c r="BI165"/>
  <c r="BH165"/>
  <c r="BG165"/>
  <c r="BE165"/>
  <c r="T165"/>
  <c r="T164"/>
  <c r="R165"/>
  <c r="R164"/>
  <c r="P165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3"/>
  <c r="BH153"/>
  <c r="BG153"/>
  <c r="BE153"/>
  <c r="T153"/>
  <c r="R153"/>
  <c r="P153"/>
  <c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BI133"/>
  <c r="BH133"/>
  <c r="BG133"/>
  <c r="BE133"/>
  <c r="T133"/>
  <c r="R133"/>
  <c r="P133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2" r="J37"/>
  <c r="J36"/>
  <c i="1" r="AY95"/>
  <c i="2" r="J35"/>
  <c i="1" r="AX95"/>
  <c i="2" r="BI1133"/>
  <c r="BH1133"/>
  <c r="BG1133"/>
  <c r="BE1133"/>
  <c r="T1133"/>
  <c r="R1133"/>
  <c r="P1133"/>
  <c r="BI1129"/>
  <c r="BH1129"/>
  <c r="BG1129"/>
  <c r="BE1129"/>
  <c r="T1129"/>
  <c r="R1129"/>
  <c r="P1129"/>
  <c r="BI1127"/>
  <c r="BH1127"/>
  <c r="BG1127"/>
  <c r="BE1127"/>
  <c r="T1127"/>
  <c r="R1127"/>
  <c r="P1127"/>
  <c r="BI1126"/>
  <c r="BH1126"/>
  <c r="BG1126"/>
  <c r="BE1126"/>
  <c r="T1126"/>
  <c r="R1126"/>
  <c r="P1126"/>
  <c r="BI1125"/>
  <c r="BH1125"/>
  <c r="BG1125"/>
  <c r="BE1125"/>
  <c r="T1125"/>
  <c r="R1125"/>
  <c r="P1125"/>
  <c r="BI1124"/>
  <c r="BH1124"/>
  <c r="BG1124"/>
  <c r="BE1124"/>
  <c r="T1124"/>
  <c r="R1124"/>
  <c r="P1124"/>
  <c r="BI1122"/>
  <c r="BH1122"/>
  <c r="BG1122"/>
  <c r="BE1122"/>
  <c r="T1122"/>
  <c r="R1122"/>
  <c r="P1122"/>
  <c r="BI1121"/>
  <c r="BH1121"/>
  <c r="BG1121"/>
  <c r="BE1121"/>
  <c r="T1121"/>
  <c r="R1121"/>
  <c r="P1121"/>
  <c r="BI1118"/>
  <c r="BH1118"/>
  <c r="BG1118"/>
  <c r="BE1118"/>
  <c r="T1118"/>
  <c r="R1118"/>
  <c r="P1118"/>
  <c r="BI1116"/>
  <c r="BH1116"/>
  <c r="BG1116"/>
  <c r="BE1116"/>
  <c r="T1116"/>
  <c r="R1116"/>
  <c r="P1116"/>
  <c r="BI1115"/>
  <c r="BH1115"/>
  <c r="BG1115"/>
  <c r="BE1115"/>
  <c r="T1115"/>
  <c r="R1115"/>
  <c r="P1115"/>
  <c r="BI1114"/>
  <c r="BH1114"/>
  <c r="BG1114"/>
  <c r="BE1114"/>
  <c r="T1114"/>
  <c r="R1114"/>
  <c r="P1114"/>
  <c r="BI1113"/>
  <c r="BH1113"/>
  <c r="BG1113"/>
  <c r="BE1113"/>
  <c r="T1113"/>
  <c r="R1113"/>
  <c r="P1113"/>
  <c r="BI1111"/>
  <c r="BH1111"/>
  <c r="BG1111"/>
  <c r="BE1111"/>
  <c r="T1111"/>
  <c r="R1111"/>
  <c r="P1111"/>
  <c r="BI1110"/>
  <c r="BH1110"/>
  <c r="BG1110"/>
  <c r="BE1110"/>
  <c r="T1110"/>
  <c r="R1110"/>
  <c r="P1110"/>
  <c r="BI1108"/>
  <c r="BH1108"/>
  <c r="BG1108"/>
  <c r="BE1108"/>
  <c r="T1108"/>
  <c r="R1108"/>
  <c r="P1108"/>
  <c r="BI1107"/>
  <c r="BH1107"/>
  <c r="BG1107"/>
  <c r="BE1107"/>
  <c r="T1107"/>
  <c r="R1107"/>
  <c r="P1107"/>
  <c r="BI1105"/>
  <c r="BH1105"/>
  <c r="BG1105"/>
  <c r="BE1105"/>
  <c r="T1105"/>
  <c r="R1105"/>
  <c r="P1105"/>
  <c r="BI1095"/>
  <c r="BH1095"/>
  <c r="BG1095"/>
  <c r="BE1095"/>
  <c r="T1095"/>
  <c r="R1095"/>
  <c r="P1095"/>
  <c r="BI1092"/>
  <c r="BH1092"/>
  <c r="BG1092"/>
  <c r="BE1092"/>
  <c r="T1092"/>
  <c r="R1092"/>
  <c r="P1092"/>
  <c r="BI1082"/>
  <c r="BH1082"/>
  <c r="BG1082"/>
  <c r="BE1082"/>
  <c r="T1082"/>
  <c r="R1082"/>
  <c r="P1082"/>
  <c r="BI1072"/>
  <c r="BH1072"/>
  <c r="BG1072"/>
  <c r="BE1072"/>
  <c r="T1072"/>
  <c r="R1072"/>
  <c r="P1072"/>
  <c r="BI1070"/>
  <c r="BH1070"/>
  <c r="BG1070"/>
  <c r="BE1070"/>
  <c r="T1070"/>
  <c r="R1070"/>
  <c r="P1070"/>
  <c r="BI1068"/>
  <c r="BH1068"/>
  <c r="BG1068"/>
  <c r="BE1068"/>
  <c r="T1068"/>
  <c r="R1068"/>
  <c r="P1068"/>
  <c r="BI1064"/>
  <c r="BH1064"/>
  <c r="BG1064"/>
  <c r="BE1064"/>
  <c r="T1064"/>
  <c r="R1064"/>
  <c r="P1064"/>
  <c r="BI1063"/>
  <c r="BH1063"/>
  <c r="BG1063"/>
  <c r="BE1063"/>
  <c r="T1063"/>
  <c r="R1063"/>
  <c r="P1063"/>
  <c r="BI1062"/>
  <c r="BH1062"/>
  <c r="BG1062"/>
  <c r="BE1062"/>
  <c r="T1062"/>
  <c r="R1062"/>
  <c r="P1062"/>
  <c r="BI1060"/>
  <c r="BH1060"/>
  <c r="BG1060"/>
  <c r="BE1060"/>
  <c r="T1060"/>
  <c r="R1060"/>
  <c r="P1060"/>
  <c r="BI1059"/>
  <c r="BH1059"/>
  <c r="BG1059"/>
  <c r="BE1059"/>
  <c r="T1059"/>
  <c r="R1059"/>
  <c r="P1059"/>
  <c r="BI1057"/>
  <c r="BH1057"/>
  <c r="BG1057"/>
  <c r="BE1057"/>
  <c r="T1057"/>
  <c r="R1057"/>
  <c r="P1057"/>
  <c r="BI1056"/>
  <c r="BH1056"/>
  <c r="BG1056"/>
  <c r="BE1056"/>
  <c r="T1056"/>
  <c r="R1056"/>
  <c r="P1056"/>
  <c r="BI1054"/>
  <c r="BH1054"/>
  <c r="BG1054"/>
  <c r="BE1054"/>
  <c r="T1054"/>
  <c r="R1054"/>
  <c r="P1054"/>
  <c r="BI1048"/>
  <c r="BH1048"/>
  <c r="BG1048"/>
  <c r="BE1048"/>
  <c r="T1048"/>
  <c r="R1048"/>
  <c r="P1048"/>
  <c r="BI1042"/>
  <c r="BH1042"/>
  <c r="BG1042"/>
  <c r="BE1042"/>
  <c r="T1042"/>
  <c r="R1042"/>
  <c r="P1042"/>
  <c r="BI1036"/>
  <c r="BH1036"/>
  <c r="BG1036"/>
  <c r="BE1036"/>
  <c r="T1036"/>
  <c r="R1036"/>
  <c r="P1036"/>
  <c r="BI1030"/>
  <c r="BH1030"/>
  <c r="BG1030"/>
  <c r="BE1030"/>
  <c r="T1030"/>
  <c r="R1030"/>
  <c r="P1030"/>
  <c r="BI1024"/>
  <c r="BH1024"/>
  <c r="BG1024"/>
  <c r="BE1024"/>
  <c r="T1024"/>
  <c r="R1024"/>
  <c r="P1024"/>
  <c r="BI1022"/>
  <c r="BH1022"/>
  <c r="BG1022"/>
  <c r="BE1022"/>
  <c r="T1022"/>
  <c r="R1022"/>
  <c r="P1022"/>
  <c r="BI1019"/>
  <c r="BH1019"/>
  <c r="BG1019"/>
  <c r="BE1019"/>
  <c r="T1019"/>
  <c r="R1019"/>
  <c r="P1019"/>
  <c r="BI1018"/>
  <c r="BH1018"/>
  <c r="BG1018"/>
  <c r="BE1018"/>
  <c r="T1018"/>
  <c r="R1018"/>
  <c r="P1018"/>
  <c r="BI1014"/>
  <c r="BH1014"/>
  <c r="BG1014"/>
  <c r="BE1014"/>
  <c r="T1014"/>
  <c r="R1014"/>
  <c r="P1014"/>
  <c r="BI1009"/>
  <c r="BH1009"/>
  <c r="BG1009"/>
  <c r="BE1009"/>
  <c r="T1009"/>
  <c r="R1009"/>
  <c r="P1009"/>
  <c r="BI1007"/>
  <c r="BH1007"/>
  <c r="BG1007"/>
  <c r="BE1007"/>
  <c r="T1007"/>
  <c r="R1007"/>
  <c r="P1007"/>
  <c r="BI1000"/>
  <c r="BH1000"/>
  <c r="BG1000"/>
  <c r="BE1000"/>
  <c r="T1000"/>
  <c r="R1000"/>
  <c r="P1000"/>
  <c r="BI998"/>
  <c r="BH998"/>
  <c r="BG998"/>
  <c r="BE998"/>
  <c r="T998"/>
  <c r="R998"/>
  <c r="P998"/>
  <c r="BI995"/>
  <c r="BH995"/>
  <c r="BG995"/>
  <c r="BE995"/>
  <c r="T995"/>
  <c r="R995"/>
  <c r="P995"/>
  <c r="BI993"/>
  <c r="BH993"/>
  <c r="BG993"/>
  <c r="BE993"/>
  <c r="T993"/>
  <c r="R993"/>
  <c r="P993"/>
  <c r="BI990"/>
  <c r="BH990"/>
  <c r="BG990"/>
  <c r="BE990"/>
  <c r="T990"/>
  <c r="R990"/>
  <c r="P990"/>
  <c r="BI983"/>
  <c r="BH983"/>
  <c r="BG983"/>
  <c r="BE983"/>
  <c r="T983"/>
  <c r="R983"/>
  <c r="P983"/>
  <c r="BI976"/>
  <c r="BH976"/>
  <c r="BG976"/>
  <c r="BE976"/>
  <c r="T976"/>
  <c r="R976"/>
  <c r="P976"/>
  <c r="BI974"/>
  <c r="BH974"/>
  <c r="BG974"/>
  <c r="BE974"/>
  <c r="T974"/>
  <c r="R974"/>
  <c r="P974"/>
  <c r="BI963"/>
  <c r="BH963"/>
  <c r="BG963"/>
  <c r="BE963"/>
  <c r="T963"/>
  <c r="R963"/>
  <c r="P963"/>
  <c r="BI960"/>
  <c r="BH960"/>
  <c r="BG960"/>
  <c r="BE960"/>
  <c r="T960"/>
  <c r="R960"/>
  <c r="P960"/>
  <c r="BI957"/>
  <c r="BH957"/>
  <c r="BG957"/>
  <c r="BE957"/>
  <c r="T957"/>
  <c r="R957"/>
  <c r="P957"/>
  <c r="BI954"/>
  <c r="BH954"/>
  <c r="BG954"/>
  <c r="BE954"/>
  <c r="T954"/>
  <c r="R954"/>
  <c r="P954"/>
  <c r="BI951"/>
  <c r="BH951"/>
  <c r="BG951"/>
  <c r="BE951"/>
  <c r="T951"/>
  <c r="R951"/>
  <c r="P951"/>
  <c r="BI948"/>
  <c r="BH948"/>
  <c r="BG948"/>
  <c r="BE948"/>
  <c r="T948"/>
  <c r="R948"/>
  <c r="P948"/>
  <c r="BI946"/>
  <c r="BH946"/>
  <c r="BG946"/>
  <c r="BE946"/>
  <c r="T946"/>
  <c r="R946"/>
  <c r="P946"/>
  <c r="BI945"/>
  <c r="BH945"/>
  <c r="BG945"/>
  <c r="BE945"/>
  <c r="T945"/>
  <c r="R945"/>
  <c r="P945"/>
  <c r="BI944"/>
  <c r="BH944"/>
  <c r="BG944"/>
  <c r="BE944"/>
  <c r="T944"/>
  <c r="R944"/>
  <c r="P944"/>
  <c r="BI943"/>
  <c r="BH943"/>
  <c r="BG943"/>
  <c r="BE943"/>
  <c r="T943"/>
  <c r="R943"/>
  <c r="P943"/>
  <c r="BI942"/>
  <c r="BH942"/>
  <c r="BG942"/>
  <c r="BE942"/>
  <c r="T942"/>
  <c r="R942"/>
  <c r="P942"/>
  <c r="BI941"/>
  <c r="BH941"/>
  <c r="BG941"/>
  <c r="BE941"/>
  <c r="T941"/>
  <c r="R941"/>
  <c r="P941"/>
  <c r="BI940"/>
  <c r="BH940"/>
  <c r="BG940"/>
  <c r="BE940"/>
  <c r="T940"/>
  <c r="R940"/>
  <c r="P940"/>
  <c r="BI939"/>
  <c r="BH939"/>
  <c r="BG939"/>
  <c r="BE939"/>
  <c r="T939"/>
  <c r="R939"/>
  <c r="P939"/>
  <c r="BI938"/>
  <c r="BH938"/>
  <c r="BG938"/>
  <c r="BE938"/>
  <c r="T938"/>
  <c r="R938"/>
  <c r="P938"/>
  <c r="BI937"/>
  <c r="BH937"/>
  <c r="BG937"/>
  <c r="BE937"/>
  <c r="T937"/>
  <c r="R937"/>
  <c r="P937"/>
  <c r="BI936"/>
  <c r="BH936"/>
  <c r="BG936"/>
  <c r="BE936"/>
  <c r="T936"/>
  <c r="R936"/>
  <c r="P936"/>
  <c r="BI935"/>
  <c r="BH935"/>
  <c r="BG935"/>
  <c r="BE935"/>
  <c r="T935"/>
  <c r="R935"/>
  <c r="P935"/>
  <c r="BI934"/>
  <c r="BH934"/>
  <c r="BG934"/>
  <c r="BE934"/>
  <c r="T934"/>
  <c r="R934"/>
  <c r="P934"/>
  <c r="BI933"/>
  <c r="BH933"/>
  <c r="BG933"/>
  <c r="BE933"/>
  <c r="T933"/>
  <c r="R933"/>
  <c r="P933"/>
  <c r="BI932"/>
  <c r="BH932"/>
  <c r="BG932"/>
  <c r="BE932"/>
  <c r="T932"/>
  <c r="R932"/>
  <c r="P932"/>
  <c r="BI931"/>
  <c r="BH931"/>
  <c r="BG931"/>
  <c r="BE931"/>
  <c r="T931"/>
  <c r="R931"/>
  <c r="P931"/>
  <c r="BI928"/>
  <c r="BH928"/>
  <c r="BG928"/>
  <c r="BE928"/>
  <c r="T928"/>
  <c r="R928"/>
  <c r="P928"/>
  <c r="BI927"/>
  <c r="BH927"/>
  <c r="BG927"/>
  <c r="BE927"/>
  <c r="T927"/>
  <c r="R927"/>
  <c r="P927"/>
  <c r="BI924"/>
  <c r="BH924"/>
  <c r="BG924"/>
  <c r="BE924"/>
  <c r="T924"/>
  <c r="R924"/>
  <c r="P924"/>
  <c r="BI923"/>
  <c r="BH923"/>
  <c r="BG923"/>
  <c r="BE923"/>
  <c r="T923"/>
  <c r="R923"/>
  <c r="P923"/>
  <c r="BI922"/>
  <c r="BH922"/>
  <c r="BG922"/>
  <c r="BE922"/>
  <c r="T922"/>
  <c r="R922"/>
  <c r="P922"/>
  <c r="BI921"/>
  <c r="BH921"/>
  <c r="BG921"/>
  <c r="BE921"/>
  <c r="T921"/>
  <c r="R921"/>
  <c r="P921"/>
  <c r="BI918"/>
  <c r="BH918"/>
  <c r="BG918"/>
  <c r="BE918"/>
  <c r="T918"/>
  <c r="R918"/>
  <c r="P918"/>
  <c r="BI917"/>
  <c r="BH917"/>
  <c r="BG917"/>
  <c r="BE917"/>
  <c r="T917"/>
  <c r="R917"/>
  <c r="P917"/>
  <c r="BI916"/>
  <c r="BH916"/>
  <c r="BG916"/>
  <c r="BE916"/>
  <c r="T916"/>
  <c r="R916"/>
  <c r="P916"/>
  <c r="BI915"/>
  <c r="BH915"/>
  <c r="BG915"/>
  <c r="BE915"/>
  <c r="T915"/>
  <c r="R915"/>
  <c r="P915"/>
  <c r="BI914"/>
  <c r="BH914"/>
  <c r="BG914"/>
  <c r="BE914"/>
  <c r="T914"/>
  <c r="R914"/>
  <c r="P914"/>
  <c r="BI913"/>
  <c r="BH913"/>
  <c r="BG913"/>
  <c r="BE913"/>
  <c r="T913"/>
  <c r="R913"/>
  <c r="P913"/>
  <c r="BI912"/>
  <c r="BH912"/>
  <c r="BG912"/>
  <c r="BE912"/>
  <c r="T912"/>
  <c r="R912"/>
  <c r="P912"/>
  <c r="BI911"/>
  <c r="BH911"/>
  <c r="BG911"/>
  <c r="BE911"/>
  <c r="T911"/>
  <c r="R911"/>
  <c r="P911"/>
  <c r="BI909"/>
  <c r="BH909"/>
  <c r="BG909"/>
  <c r="BE909"/>
  <c r="T909"/>
  <c r="R909"/>
  <c r="P909"/>
  <c r="BI908"/>
  <c r="BH908"/>
  <c r="BG908"/>
  <c r="BE908"/>
  <c r="T908"/>
  <c r="R908"/>
  <c r="P908"/>
  <c r="BI906"/>
  <c r="BH906"/>
  <c r="BG906"/>
  <c r="BE906"/>
  <c r="T906"/>
  <c r="R906"/>
  <c r="P906"/>
  <c r="BI905"/>
  <c r="BH905"/>
  <c r="BG905"/>
  <c r="BE905"/>
  <c r="T905"/>
  <c r="R905"/>
  <c r="P905"/>
  <c r="BI903"/>
  <c r="BH903"/>
  <c r="BG903"/>
  <c r="BE903"/>
  <c r="T903"/>
  <c r="R903"/>
  <c r="P903"/>
  <c r="BI902"/>
  <c r="BH902"/>
  <c r="BG902"/>
  <c r="BE902"/>
  <c r="T902"/>
  <c r="R902"/>
  <c r="P902"/>
  <c r="BI900"/>
  <c r="BH900"/>
  <c r="BG900"/>
  <c r="BE900"/>
  <c r="T900"/>
  <c r="R900"/>
  <c r="P900"/>
  <c r="BI897"/>
  <c r="BH897"/>
  <c r="BG897"/>
  <c r="BE897"/>
  <c r="T897"/>
  <c r="R897"/>
  <c r="P897"/>
  <c r="BI896"/>
  <c r="BH896"/>
  <c r="BG896"/>
  <c r="BE896"/>
  <c r="T896"/>
  <c r="R896"/>
  <c r="P896"/>
  <c r="BI893"/>
  <c r="BH893"/>
  <c r="BG893"/>
  <c r="BE893"/>
  <c r="T893"/>
  <c r="R893"/>
  <c r="P893"/>
  <c r="BI892"/>
  <c r="BH892"/>
  <c r="BG892"/>
  <c r="BE892"/>
  <c r="T892"/>
  <c r="R892"/>
  <c r="P892"/>
  <c r="BI891"/>
  <c r="BH891"/>
  <c r="BG891"/>
  <c r="BE891"/>
  <c r="T891"/>
  <c r="R891"/>
  <c r="P891"/>
  <c r="BI888"/>
  <c r="BH888"/>
  <c r="BG888"/>
  <c r="BE888"/>
  <c r="T888"/>
  <c r="R888"/>
  <c r="P888"/>
  <c r="BI886"/>
  <c r="BH886"/>
  <c r="BG886"/>
  <c r="BE886"/>
  <c r="T886"/>
  <c r="R886"/>
  <c r="P886"/>
  <c r="BI883"/>
  <c r="BH883"/>
  <c r="BG883"/>
  <c r="BE883"/>
  <c r="T883"/>
  <c r="R883"/>
  <c r="P883"/>
  <c r="BI880"/>
  <c r="BH880"/>
  <c r="BG880"/>
  <c r="BE880"/>
  <c r="T880"/>
  <c r="R880"/>
  <c r="P880"/>
  <c r="BI877"/>
  <c r="BH877"/>
  <c r="BG877"/>
  <c r="BE877"/>
  <c r="T877"/>
  <c r="R877"/>
  <c r="P877"/>
  <c r="BI874"/>
  <c r="BH874"/>
  <c r="BG874"/>
  <c r="BE874"/>
  <c r="T874"/>
  <c r="R874"/>
  <c r="P874"/>
  <c r="BI870"/>
  <c r="BH870"/>
  <c r="BG870"/>
  <c r="BE870"/>
  <c r="T870"/>
  <c r="R870"/>
  <c r="P870"/>
  <c r="BI867"/>
  <c r="BH867"/>
  <c r="BG867"/>
  <c r="BE867"/>
  <c r="T867"/>
  <c r="R867"/>
  <c r="P867"/>
  <c r="BI863"/>
  <c r="BH863"/>
  <c r="BG863"/>
  <c r="BE863"/>
  <c r="T863"/>
  <c r="R863"/>
  <c r="P863"/>
  <c r="BI860"/>
  <c r="BH860"/>
  <c r="BG860"/>
  <c r="BE860"/>
  <c r="T860"/>
  <c r="R860"/>
  <c r="P860"/>
  <c r="BI857"/>
  <c r="BH857"/>
  <c r="BG857"/>
  <c r="BE857"/>
  <c r="T857"/>
  <c r="R857"/>
  <c r="P857"/>
  <c r="BI846"/>
  <c r="BH846"/>
  <c r="BG846"/>
  <c r="BE846"/>
  <c r="T846"/>
  <c r="R846"/>
  <c r="P846"/>
  <c r="BI844"/>
  <c r="BH844"/>
  <c r="BG844"/>
  <c r="BE844"/>
  <c r="T844"/>
  <c r="R844"/>
  <c r="P844"/>
  <c r="BI843"/>
  <c r="BH843"/>
  <c r="BG843"/>
  <c r="BE843"/>
  <c r="T843"/>
  <c r="R843"/>
  <c r="P843"/>
  <c r="BI839"/>
  <c r="BH839"/>
  <c r="BG839"/>
  <c r="BE839"/>
  <c r="T839"/>
  <c r="R839"/>
  <c r="P839"/>
  <c r="BI836"/>
  <c r="BH836"/>
  <c r="BG836"/>
  <c r="BE836"/>
  <c r="T836"/>
  <c r="R836"/>
  <c r="P836"/>
  <c r="BI834"/>
  <c r="BH834"/>
  <c r="BG834"/>
  <c r="BE834"/>
  <c r="T834"/>
  <c r="R834"/>
  <c r="P834"/>
  <c r="BI832"/>
  <c r="BH832"/>
  <c r="BG832"/>
  <c r="BE832"/>
  <c r="T832"/>
  <c r="R832"/>
  <c r="P832"/>
  <c r="BI829"/>
  <c r="BH829"/>
  <c r="BG829"/>
  <c r="BE829"/>
  <c r="T829"/>
  <c r="R829"/>
  <c r="P829"/>
  <c r="BI827"/>
  <c r="BH827"/>
  <c r="BG827"/>
  <c r="BE827"/>
  <c r="T827"/>
  <c r="R827"/>
  <c r="P827"/>
  <c r="BI824"/>
  <c r="BH824"/>
  <c r="BG824"/>
  <c r="BE824"/>
  <c r="T824"/>
  <c r="R824"/>
  <c r="P824"/>
  <c r="BI822"/>
  <c r="BH822"/>
  <c r="BG822"/>
  <c r="BE822"/>
  <c r="T822"/>
  <c r="R822"/>
  <c r="P822"/>
  <c r="BI819"/>
  <c r="BH819"/>
  <c r="BG819"/>
  <c r="BE819"/>
  <c r="T819"/>
  <c r="R819"/>
  <c r="P819"/>
  <c r="BI817"/>
  <c r="BH817"/>
  <c r="BG817"/>
  <c r="BE817"/>
  <c r="T817"/>
  <c r="R817"/>
  <c r="P817"/>
  <c r="BI814"/>
  <c r="BH814"/>
  <c r="BG814"/>
  <c r="BE814"/>
  <c r="T814"/>
  <c r="R814"/>
  <c r="P814"/>
  <c r="BI812"/>
  <c r="BH812"/>
  <c r="BG812"/>
  <c r="BE812"/>
  <c r="T812"/>
  <c r="R812"/>
  <c r="P812"/>
  <c r="BI804"/>
  <c r="BH804"/>
  <c r="BG804"/>
  <c r="BE804"/>
  <c r="T804"/>
  <c r="R804"/>
  <c r="P804"/>
  <c r="BI802"/>
  <c r="BH802"/>
  <c r="BG802"/>
  <c r="BE802"/>
  <c r="T802"/>
  <c r="R802"/>
  <c r="P802"/>
  <c r="BI799"/>
  <c r="BH799"/>
  <c r="BG799"/>
  <c r="BE799"/>
  <c r="T799"/>
  <c r="R799"/>
  <c r="P799"/>
  <c r="BI797"/>
  <c r="BH797"/>
  <c r="BG797"/>
  <c r="BE797"/>
  <c r="T797"/>
  <c r="R797"/>
  <c r="P797"/>
  <c r="BI794"/>
  <c r="BH794"/>
  <c r="BG794"/>
  <c r="BE794"/>
  <c r="T794"/>
  <c r="R794"/>
  <c r="P794"/>
  <c r="BI792"/>
  <c r="BH792"/>
  <c r="BG792"/>
  <c r="BE792"/>
  <c r="T792"/>
  <c r="R792"/>
  <c r="P792"/>
  <c r="BI785"/>
  <c r="BH785"/>
  <c r="BG785"/>
  <c r="BE785"/>
  <c r="T785"/>
  <c r="R785"/>
  <c r="P785"/>
  <c r="BI783"/>
  <c r="BH783"/>
  <c r="BG783"/>
  <c r="BE783"/>
  <c r="T783"/>
  <c r="R783"/>
  <c r="P783"/>
  <c r="BI780"/>
  <c r="BH780"/>
  <c r="BG780"/>
  <c r="BE780"/>
  <c r="T780"/>
  <c r="R780"/>
  <c r="P780"/>
  <c r="BI778"/>
  <c r="BH778"/>
  <c r="BG778"/>
  <c r="BE778"/>
  <c r="T778"/>
  <c r="R778"/>
  <c r="P778"/>
  <c r="BI775"/>
  <c r="BH775"/>
  <c r="BG775"/>
  <c r="BE775"/>
  <c r="T775"/>
  <c r="R775"/>
  <c r="P775"/>
  <c r="BI773"/>
  <c r="BH773"/>
  <c r="BG773"/>
  <c r="BE773"/>
  <c r="T773"/>
  <c r="R773"/>
  <c r="P773"/>
  <c r="BI771"/>
  <c r="BH771"/>
  <c r="BG771"/>
  <c r="BE771"/>
  <c r="T771"/>
  <c r="R771"/>
  <c r="P771"/>
  <c r="BI768"/>
  <c r="BH768"/>
  <c r="BG768"/>
  <c r="BE768"/>
  <c r="T768"/>
  <c r="R768"/>
  <c r="P768"/>
  <c r="BI766"/>
  <c r="BH766"/>
  <c r="BG766"/>
  <c r="BE766"/>
  <c r="T766"/>
  <c r="R766"/>
  <c r="P766"/>
  <c r="BI763"/>
  <c r="BH763"/>
  <c r="BG763"/>
  <c r="BE763"/>
  <c r="T763"/>
  <c r="R763"/>
  <c r="P763"/>
  <c r="BI761"/>
  <c r="BH761"/>
  <c r="BG761"/>
  <c r="BE761"/>
  <c r="T761"/>
  <c r="R761"/>
  <c r="P761"/>
  <c r="BI757"/>
  <c r="BH757"/>
  <c r="BG757"/>
  <c r="BE757"/>
  <c r="T757"/>
  <c r="R757"/>
  <c r="P757"/>
  <c r="BI755"/>
  <c r="BH755"/>
  <c r="BG755"/>
  <c r="BE755"/>
  <c r="T755"/>
  <c r="R755"/>
  <c r="P755"/>
  <c r="BI752"/>
  <c r="BH752"/>
  <c r="BG752"/>
  <c r="BE752"/>
  <c r="T752"/>
  <c r="R752"/>
  <c r="P752"/>
  <c r="BI750"/>
  <c r="BH750"/>
  <c r="BG750"/>
  <c r="BE750"/>
  <c r="T750"/>
  <c r="R750"/>
  <c r="P750"/>
  <c r="BI745"/>
  <c r="BH745"/>
  <c r="BG745"/>
  <c r="BE745"/>
  <c r="T745"/>
  <c r="R745"/>
  <c r="P745"/>
  <c r="BI743"/>
  <c r="BH743"/>
  <c r="BG743"/>
  <c r="BE743"/>
  <c r="T743"/>
  <c r="R743"/>
  <c r="P743"/>
  <c r="BI738"/>
  <c r="BH738"/>
  <c r="BG738"/>
  <c r="BE738"/>
  <c r="T738"/>
  <c r="R738"/>
  <c r="P738"/>
  <c r="BI736"/>
  <c r="BH736"/>
  <c r="BG736"/>
  <c r="BE736"/>
  <c r="T736"/>
  <c r="R736"/>
  <c r="P736"/>
  <c r="BI727"/>
  <c r="BH727"/>
  <c r="BG727"/>
  <c r="BE727"/>
  <c r="T727"/>
  <c r="R727"/>
  <c r="P727"/>
  <c r="BI719"/>
  <c r="BH719"/>
  <c r="BG719"/>
  <c r="BE719"/>
  <c r="T719"/>
  <c r="R719"/>
  <c r="P719"/>
  <c r="BI717"/>
  <c r="BH717"/>
  <c r="BG717"/>
  <c r="BE717"/>
  <c r="T717"/>
  <c r="R717"/>
  <c r="P717"/>
  <c r="BI715"/>
  <c r="BH715"/>
  <c r="BG715"/>
  <c r="BE715"/>
  <c r="T715"/>
  <c r="R715"/>
  <c r="P715"/>
  <c r="BI706"/>
  <c r="BH706"/>
  <c r="BG706"/>
  <c r="BE706"/>
  <c r="T706"/>
  <c r="R706"/>
  <c r="P706"/>
  <c r="BI704"/>
  <c r="BH704"/>
  <c r="BG704"/>
  <c r="BE704"/>
  <c r="T704"/>
  <c r="R704"/>
  <c r="P704"/>
  <c r="BI702"/>
  <c r="BH702"/>
  <c r="BG702"/>
  <c r="BE702"/>
  <c r="T702"/>
  <c r="R702"/>
  <c r="P702"/>
  <c r="BI695"/>
  <c r="BH695"/>
  <c r="BG695"/>
  <c r="BE695"/>
  <c r="T695"/>
  <c r="R695"/>
  <c r="P695"/>
  <c r="BI693"/>
  <c r="BH693"/>
  <c r="BG693"/>
  <c r="BE693"/>
  <c r="T693"/>
  <c r="R693"/>
  <c r="P693"/>
  <c r="BI685"/>
  <c r="BH685"/>
  <c r="BG685"/>
  <c r="BE685"/>
  <c r="T685"/>
  <c r="R685"/>
  <c r="P685"/>
  <c r="BI683"/>
  <c r="BH683"/>
  <c r="BG683"/>
  <c r="BE683"/>
  <c r="T683"/>
  <c r="R683"/>
  <c r="P683"/>
  <c r="BI677"/>
  <c r="BH677"/>
  <c r="BG677"/>
  <c r="BE677"/>
  <c r="T677"/>
  <c r="R677"/>
  <c r="P677"/>
  <c r="BI674"/>
  <c r="BH674"/>
  <c r="BG674"/>
  <c r="BE674"/>
  <c r="T674"/>
  <c r="T673"/>
  <c r="R674"/>
  <c r="R673"/>
  <c r="P674"/>
  <c r="P673"/>
  <c r="BI669"/>
  <c r="BH669"/>
  <c r="BG669"/>
  <c r="BE669"/>
  <c r="T669"/>
  <c r="R669"/>
  <c r="P669"/>
  <c r="BI666"/>
  <c r="BH666"/>
  <c r="BG666"/>
  <c r="BE666"/>
  <c r="T666"/>
  <c r="R666"/>
  <c r="P666"/>
  <c r="BI663"/>
  <c r="BH663"/>
  <c r="BG663"/>
  <c r="BE663"/>
  <c r="T663"/>
  <c r="R663"/>
  <c r="P663"/>
  <c r="BI662"/>
  <c r="BH662"/>
  <c r="BG662"/>
  <c r="BE662"/>
  <c r="T662"/>
  <c r="R662"/>
  <c r="P662"/>
  <c r="BI660"/>
  <c r="BH660"/>
  <c r="BG660"/>
  <c r="BE660"/>
  <c r="T660"/>
  <c r="R660"/>
  <c r="P660"/>
  <c r="BI659"/>
  <c r="BH659"/>
  <c r="BG659"/>
  <c r="BE659"/>
  <c r="T659"/>
  <c r="R659"/>
  <c r="P659"/>
  <c r="BI658"/>
  <c r="BH658"/>
  <c r="BG658"/>
  <c r="BE658"/>
  <c r="T658"/>
  <c r="R658"/>
  <c r="P658"/>
  <c r="BI657"/>
  <c r="BH657"/>
  <c r="BG657"/>
  <c r="BE657"/>
  <c r="T657"/>
  <c r="R657"/>
  <c r="P657"/>
  <c r="BI655"/>
  <c r="BH655"/>
  <c r="BG655"/>
  <c r="BE655"/>
  <c r="T655"/>
  <c r="R655"/>
  <c r="P655"/>
  <c r="BI654"/>
  <c r="BH654"/>
  <c r="BG654"/>
  <c r="BE654"/>
  <c r="T654"/>
  <c r="R654"/>
  <c r="P654"/>
  <c r="BI652"/>
  <c r="BH652"/>
  <c r="BG652"/>
  <c r="BE652"/>
  <c r="T652"/>
  <c r="R652"/>
  <c r="P652"/>
  <c r="BI643"/>
  <c r="BH643"/>
  <c r="BG643"/>
  <c r="BE643"/>
  <c r="T643"/>
  <c r="R643"/>
  <c r="P643"/>
  <c r="BI636"/>
  <c r="BH636"/>
  <c r="BG636"/>
  <c r="BE636"/>
  <c r="T636"/>
  <c r="R636"/>
  <c r="P636"/>
  <c r="BI628"/>
  <c r="BH628"/>
  <c r="BG628"/>
  <c r="BE628"/>
  <c r="T628"/>
  <c r="R628"/>
  <c r="P628"/>
  <c r="BI625"/>
  <c r="BH625"/>
  <c r="BG625"/>
  <c r="BE625"/>
  <c r="T625"/>
  <c r="R625"/>
  <c r="P625"/>
  <c r="BI624"/>
  <c r="BH624"/>
  <c r="BG624"/>
  <c r="BE624"/>
  <c r="T624"/>
  <c r="R624"/>
  <c r="P624"/>
  <c r="BI621"/>
  <c r="BH621"/>
  <c r="BG621"/>
  <c r="BE621"/>
  <c r="T621"/>
  <c r="R621"/>
  <c r="P621"/>
  <c r="BI617"/>
  <c r="BH617"/>
  <c r="BG617"/>
  <c r="BE617"/>
  <c r="T617"/>
  <c r="R617"/>
  <c r="P617"/>
  <c r="BI613"/>
  <c r="BH613"/>
  <c r="BG613"/>
  <c r="BE613"/>
  <c r="T613"/>
  <c r="R613"/>
  <c r="P613"/>
  <c r="BI609"/>
  <c r="BH609"/>
  <c r="BG609"/>
  <c r="BE609"/>
  <c r="T609"/>
  <c r="R609"/>
  <c r="P609"/>
  <c r="BI606"/>
  <c r="BH606"/>
  <c r="BG606"/>
  <c r="BE606"/>
  <c r="T606"/>
  <c r="R606"/>
  <c r="P606"/>
  <c r="BI598"/>
  <c r="BH598"/>
  <c r="BG598"/>
  <c r="BE598"/>
  <c r="T598"/>
  <c r="R598"/>
  <c r="P598"/>
  <c r="BI596"/>
  <c r="BH596"/>
  <c r="BG596"/>
  <c r="BE596"/>
  <c r="T596"/>
  <c r="R596"/>
  <c r="P596"/>
  <c r="BI593"/>
  <c r="BH593"/>
  <c r="BG593"/>
  <c r="BE593"/>
  <c r="T593"/>
  <c r="R593"/>
  <c r="P593"/>
  <c r="BI591"/>
  <c r="BH591"/>
  <c r="BG591"/>
  <c r="BE591"/>
  <c r="T591"/>
  <c r="R591"/>
  <c r="P591"/>
  <c r="BI584"/>
  <c r="BH584"/>
  <c r="BG584"/>
  <c r="BE584"/>
  <c r="T584"/>
  <c r="R584"/>
  <c r="P584"/>
  <c r="BI582"/>
  <c r="BH582"/>
  <c r="BG582"/>
  <c r="BE582"/>
  <c r="T582"/>
  <c r="R582"/>
  <c r="P582"/>
  <c r="BI579"/>
  <c r="BH579"/>
  <c r="BG579"/>
  <c r="BE579"/>
  <c r="T579"/>
  <c r="R579"/>
  <c r="P579"/>
  <c r="BI575"/>
  <c r="BH575"/>
  <c r="BG575"/>
  <c r="BE575"/>
  <c r="T575"/>
  <c r="R575"/>
  <c r="P575"/>
  <c r="BI573"/>
  <c r="BH573"/>
  <c r="BG573"/>
  <c r="BE573"/>
  <c r="T573"/>
  <c r="R573"/>
  <c r="P573"/>
  <c r="BI572"/>
  <c r="BH572"/>
  <c r="BG572"/>
  <c r="BE572"/>
  <c r="T572"/>
  <c r="R572"/>
  <c r="P572"/>
  <c r="BI570"/>
  <c r="BH570"/>
  <c r="BG570"/>
  <c r="BE570"/>
  <c r="T570"/>
  <c r="R570"/>
  <c r="P570"/>
  <c r="BI569"/>
  <c r="BH569"/>
  <c r="BG569"/>
  <c r="BE569"/>
  <c r="T569"/>
  <c r="R569"/>
  <c r="P569"/>
  <c r="BI566"/>
  <c r="BH566"/>
  <c r="BG566"/>
  <c r="BE566"/>
  <c r="T566"/>
  <c r="R566"/>
  <c r="P566"/>
  <c r="BI563"/>
  <c r="BH563"/>
  <c r="BG563"/>
  <c r="BE563"/>
  <c r="T563"/>
  <c r="R563"/>
  <c r="P563"/>
  <c r="BI560"/>
  <c r="BH560"/>
  <c r="BG560"/>
  <c r="BE560"/>
  <c r="T560"/>
  <c r="R560"/>
  <c r="P560"/>
  <c r="BI557"/>
  <c r="BH557"/>
  <c r="BG557"/>
  <c r="BE557"/>
  <c r="T557"/>
  <c r="R557"/>
  <c r="P557"/>
  <c r="BI550"/>
  <c r="BH550"/>
  <c r="BG550"/>
  <c r="BE550"/>
  <c r="T550"/>
  <c r="R550"/>
  <c r="P550"/>
  <c r="BI547"/>
  <c r="BH547"/>
  <c r="BG547"/>
  <c r="BE547"/>
  <c r="T547"/>
  <c r="R547"/>
  <c r="P547"/>
  <c r="BI539"/>
  <c r="BH539"/>
  <c r="BG539"/>
  <c r="BE539"/>
  <c r="T539"/>
  <c r="R539"/>
  <c r="P539"/>
  <c r="BI536"/>
  <c r="BH536"/>
  <c r="BG536"/>
  <c r="BE536"/>
  <c r="T536"/>
  <c r="R536"/>
  <c r="P536"/>
  <c r="BI532"/>
  <c r="BH532"/>
  <c r="BG532"/>
  <c r="BE532"/>
  <c r="T532"/>
  <c r="R532"/>
  <c r="P532"/>
  <c r="BI529"/>
  <c r="BH529"/>
  <c r="BG529"/>
  <c r="BE529"/>
  <c r="T529"/>
  <c r="R529"/>
  <c r="P529"/>
  <c r="BI526"/>
  <c r="BH526"/>
  <c r="BG526"/>
  <c r="BE526"/>
  <c r="T526"/>
  <c r="R526"/>
  <c r="P526"/>
  <c r="BI521"/>
  <c r="BH521"/>
  <c r="BG521"/>
  <c r="BE521"/>
  <c r="T521"/>
  <c r="R521"/>
  <c r="P521"/>
  <c r="BI514"/>
  <c r="BH514"/>
  <c r="BG514"/>
  <c r="BE514"/>
  <c r="T514"/>
  <c r="R514"/>
  <c r="P514"/>
  <c r="BI508"/>
  <c r="BH508"/>
  <c r="BG508"/>
  <c r="BE508"/>
  <c r="T508"/>
  <c r="R508"/>
  <c r="P508"/>
  <c r="BI505"/>
  <c r="BH505"/>
  <c r="BG505"/>
  <c r="BE505"/>
  <c r="T505"/>
  <c r="R505"/>
  <c r="P505"/>
  <c r="BI497"/>
  <c r="BH497"/>
  <c r="BG497"/>
  <c r="BE497"/>
  <c r="T497"/>
  <c r="R497"/>
  <c r="P497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76"/>
  <c r="BH476"/>
  <c r="BG476"/>
  <c r="BE476"/>
  <c r="T476"/>
  <c r="R476"/>
  <c r="P476"/>
  <c r="BI475"/>
  <c r="BH475"/>
  <c r="BG475"/>
  <c r="BE475"/>
  <c r="T475"/>
  <c r="R475"/>
  <c r="P475"/>
  <c r="BI473"/>
  <c r="BH473"/>
  <c r="BG473"/>
  <c r="BE473"/>
  <c r="T473"/>
  <c r="R473"/>
  <c r="P473"/>
  <c r="BI471"/>
  <c r="BH471"/>
  <c r="BG471"/>
  <c r="BE471"/>
  <c r="T471"/>
  <c r="R471"/>
  <c r="P471"/>
  <c r="BI467"/>
  <c r="BH467"/>
  <c r="BG467"/>
  <c r="BE467"/>
  <c r="T467"/>
  <c r="R467"/>
  <c r="P467"/>
  <c r="BI464"/>
  <c r="BH464"/>
  <c r="BG464"/>
  <c r="BE464"/>
  <c r="T464"/>
  <c r="R464"/>
  <c r="P464"/>
  <c r="BI452"/>
  <c r="BH452"/>
  <c r="BG452"/>
  <c r="BE452"/>
  <c r="T452"/>
  <c r="R452"/>
  <c r="P452"/>
  <c r="BI440"/>
  <c r="BH440"/>
  <c r="BG440"/>
  <c r="BE440"/>
  <c r="T440"/>
  <c r="R440"/>
  <c r="P440"/>
  <c r="BI428"/>
  <c r="BH428"/>
  <c r="BG428"/>
  <c r="BE428"/>
  <c r="T428"/>
  <c r="R428"/>
  <c r="P428"/>
  <c r="BI416"/>
  <c r="BH416"/>
  <c r="BG416"/>
  <c r="BE416"/>
  <c r="T416"/>
  <c r="R416"/>
  <c r="P416"/>
  <c r="BI404"/>
  <c r="BH404"/>
  <c r="BG404"/>
  <c r="BE404"/>
  <c r="T404"/>
  <c r="R404"/>
  <c r="P404"/>
  <c r="BI394"/>
  <c r="BH394"/>
  <c r="BG394"/>
  <c r="BE394"/>
  <c r="T394"/>
  <c r="R394"/>
  <c r="P394"/>
  <c r="BI392"/>
  <c r="BH392"/>
  <c r="BG392"/>
  <c r="BE392"/>
  <c r="T392"/>
  <c r="R392"/>
  <c r="P392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1"/>
  <c r="BH381"/>
  <c r="BG381"/>
  <c r="BE381"/>
  <c r="T381"/>
  <c r="R381"/>
  <c r="P381"/>
  <c r="BI375"/>
  <c r="BH375"/>
  <c r="BG375"/>
  <c r="BE375"/>
  <c r="T375"/>
  <c r="R375"/>
  <c r="P375"/>
  <c r="BI367"/>
  <c r="BH367"/>
  <c r="BG367"/>
  <c r="BE367"/>
  <c r="T367"/>
  <c r="R367"/>
  <c r="P367"/>
  <c r="BI366"/>
  <c r="BH366"/>
  <c r="BG366"/>
  <c r="BE366"/>
  <c r="T366"/>
  <c r="R366"/>
  <c r="P366"/>
  <c r="BI358"/>
  <c r="BH358"/>
  <c r="BG358"/>
  <c r="BE358"/>
  <c r="T358"/>
  <c r="R358"/>
  <c r="P358"/>
  <c r="BI344"/>
  <c r="BH344"/>
  <c r="BG344"/>
  <c r="BE344"/>
  <c r="T344"/>
  <c r="R344"/>
  <c r="P344"/>
  <c r="BI333"/>
  <c r="BH333"/>
  <c r="BG333"/>
  <c r="BE333"/>
  <c r="T333"/>
  <c r="R333"/>
  <c r="P333"/>
  <c r="BI330"/>
  <c r="BH330"/>
  <c r="BG330"/>
  <c r="BE330"/>
  <c r="T330"/>
  <c r="R330"/>
  <c r="P330"/>
  <c r="BI326"/>
  <c r="BH326"/>
  <c r="BG326"/>
  <c r="BE326"/>
  <c r="T326"/>
  <c r="R326"/>
  <c r="P326"/>
  <c r="BI322"/>
  <c r="BH322"/>
  <c r="BG322"/>
  <c r="BE322"/>
  <c r="T322"/>
  <c r="R322"/>
  <c r="P322"/>
  <c r="BI318"/>
  <c r="BH318"/>
  <c r="BG318"/>
  <c r="BE318"/>
  <c r="T318"/>
  <c r="R318"/>
  <c r="P318"/>
  <c r="BI315"/>
  <c r="BH315"/>
  <c r="BG315"/>
  <c r="BE315"/>
  <c r="T315"/>
  <c r="R315"/>
  <c r="P315"/>
  <c r="BI312"/>
  <c r="BH312"/>
  <c r="BG312"/>
  <c r="BE312"/>
  <c r="T312"/>
  <c r="R312"/>
  <c r="P312"/>
  <c r="BI309"/>
  <c r="BH309"/>
  <c r="BG309"/>
  <c r="BE309"/>
  <c r="T309"/>
  <c r="R309"/>
  <c r="P309"/>
  <c r="BI306"/>
  <c r="BH306"/>
  <c r="BG306"/>
  <c r="BE306"/>
  <c r="T306"/>
  <c r="R306"/>
  <c r="P306"/>
  <c r="BI303"/>
  <c r="BH303"/>
  <c r="BG303"/>
  <c r="BE303"/>
  <c r="T303"/>
  <c r="R303"/>
  <c r="P303"/>
  <c r="BI300"/>
  <c r="BH300"/>
  <c r="BG300"/>
  <c r="BE300"/>
  <c r="T300"/>
  <c r="R300"/>
  <c r="P300"/>
  <c r="BI297"/>
  <c r="BH297"/>
  <c r="BG297"/>
  <c r="BE297"/>
  <c r="T297"/>
  <c r="R297"/>
  <c r="P297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1"/>
  <c r="BH281"/>
  <c r="BG281"/>
  <c r="BE281"/>
  <c r="T281"/>
  <c r="R281"/>
  <c r="P281"/>
  <c r="BI268"/>
  <c r="BH268"/>
  <c r="BG268"/>
  <c r="BE268"/>
  <c r="T268"/>
  <c r="R268"/>
  <c r="P268"/>
  <c r="BI260"/>
  <c r="BH260"/>
  <c r="BG260"/>
  <c r="BE260"/>
  <c r="T260"/>
  <c r="R260"/>
  <c r="P260"/>
  <c r="BI250"/>
  <c r="BH250"/>
  <c r="BG250"/>
  <c r="BE250"/>
  <c r="T250"/>
  <c r="R250"/>
  <c r="P250"/>
  <c r="BI247"/>
  <c r="BH247"/>
  <c r="BG247"/>
  <c r="BE247"/>
  <c r="T247"/>
  <c r="R247"/>
  <c r="P247"/>
  <c r="BI243"/>
  <c r="BH243"/>
  <c r="BG243"/>
  <c r="BE243"/>
  <c r="T243"/>
  <c r="R243"/>
  <c r="P243"/>
  <c r="BI239"/>
  <c r="BH239"/>
  <c r="BG239"/>
  <c r="BE239"/>
  <c r="T239"/>
  <c r="R239"/>
  <c r="P239"/>
  <c r="BI236"/>
  <c r="BH236"/>
  <c r="BG236"/>
  <c r="BE236"/>
  <c r="T236"/>
  <c r="R236"/>
  <c r="P236"/>
  <c r="BI233"/>
  <c r="BH233"/>
  <c r="BG233"/>
  <c r="BE233"/>
  <c r="T233"/>
  <c r="R233"/>
  <c r="P233"/>
  <c r="BI227"/>
  <c r="BH227"/>
  <c r="BG227"/>
  <c r="BE227"/>
  <c r="T227"/>
  <c r="R227"/>
  <c r="P227"/>
  <c r="BI226"/>
  <c r="BH226"/>
  <c r="BG226"/>
  <c r="BE226"/>
  <c r="T226"/>
  <c r="R226"/>
  <c r="P226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8"/>
  <c r="BH218"/>
  <c r="BG218"/>
  <c r="BE218"/>
  <c r="T218"/>
  <c r="R218"/>
  <c r="P218"/>
  <c r="BI212"/>
  <c r="BH212"/>
  <c r="BG212"/>
  <c r="BE212"/>
  <c r="T212"/>
  <c r="R212"/>
  <c r="P212"/>
  <c r="BI211"/>
  <c r="BH211"/>
  <c r="BG211"/>
  <c r="BE211"/>
  <c r="T211"/>
  <c r="R211"/>
  <c r="P211"/>
  <c r="BI208"/>
  <c r="BH208"/>
  <c r="BG208"/>
  <c r="BE208"/>
  <c r="T208"/>
  <c r="R208"/>
  <c r="P208"/>
  <c r="BI205"/>
  <c r="BH205"/>
  <c r="BG205"/>
  <c r="BE205"/>
  <c r="T205"/>
  <c r="R205"/>
  <c r="P205"/>
  <c r="BI201"/>
  <c r="BH201"/>
  <c r="BG201"/>
  <c r="BE201"/>
  <c r="T201"/>
  <c r="R201"/>
  <c r="P201"/>
  <c r="BI197"/>
  <c r="BH197"/>
  <c r="BG197"/>
  <c r="BE197"/>
  <c r="T197"/>
  <c r="R197"/>
  <c r="P197"/>
  <c r="BI194"/>
  <c r="BH194"/>
  <c r="BG194"/>
  <c r="BE194"/>
  <c r="T194"/>
  <c r="R194"/>
  <c r="P194"/>
  <c r="BI190"/>
  <c r="BH190"/>
  <c r="BG190"/>
  <c r="BE190"/>
  <c r="T190"/>
  <c r="R190"/>
  <c r="P190"/>
  <c r="BI185"/>
  <c r="BH185"/>
  <c r="BG185"/>
  <c r="BE185"/>
  <c r="T185"/>
  <c r="R185"/>
  <c r="P185"/>
  <c r="BI181"/>
  <c r="BH181"/>
  <c r="BG181"/>
  <c r="BE181"/>
  <c r="T181"/>
  <c r="R181"/>
  <c r="P181"/>
  <c r="BI176"/>
  <c r="BH176"/>
  <c r="BG176"/>
  <c r="BE176"/>
  <c r="T176"/>
  <c r="R176"/>
  <c r="P176"/>
  <c r="BI172"/>
  <c r="BH172"/>
  <c r="BG172"/>
  <c r="BE172"/>
  <c r="T172"/>
  <c r="R172"/>
  <c r="P172"/>
  <c r="BI166"/>
  <c r="BH166"/>
  <c r="BG166"/>
  <c r="BE166"/>
  <c r="T166"/>
  <c r="R166"/>
  <c r="P166"/>
  <c r="BI160"/>
  <c r="BH160"/>
  <c r="BG160"/>
  <c r="BE160"/>
  <c r="T160"/>
  <c r="R160"/>
  <c r="P160"/>
  <c r="BI154"/>
  <c r="BH154"/>
  <c r="BG154"/>
  <c r="BE154"/>
  <c r="T154"/>
  <c r="R154"/>
  <c r="P154"/>
  <c r="BI147"/>
  <c r="BH147"/>
  <c r="BG147"/>
  <c r="BE147"/>
  <c r="T147"/>
  <c r="R147"/>
  <c r="P147"/>
  <c r="BI143"/>
  <c r="BH143"/>
  <c r="BG143"/>
  <c r="BE143"/>
  <c r="T143"/>
  <c r="R143"/>
  <c r="P143"/>
  <c r="J137"/>
  <c r="J136"/>
  <c r="F136"/>
  <c r="F134"/>
  <c r="E132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BK1126"/>
  <c r="J1126"/>
  <c r="BK1116"/>
  <c r="BK1113"/>
  <c r="BK1095"/>
  <c r="J1009"/>
  <c r="BK983"/>
  <c r="J957"/>
  <c r="BK945"/>
  <c r="J942"/>
  <c r="J934"/>
  <c r="J924"/>
  <c r="J915"/>
  <c r="BK909"/>
  <c r="BK900"/>
  <c r="BK883"/>
  <c r="J836"/>
  <c r="J812"/>
  <c r="BK757"/>
  <c r="BK717"/>
  <c r="BK683"/>
  <c r="J659"/>
  <c r="BK625"/>
  <c r="J617"/>
  <c r="J584"/>
  <c r="J570"/>
  <c r="J539"/>
  <c r="BK505"/>
  <c r="J476"/>
  <c r="J452"/>
  <c r="BK389"/>
  <c r="J385"/>
  <c r="J367"/>
  <c r="BK318"/>
  <c r="J303"/>
  <c r="J290"/>
  <c r="BK287"/>
  <c r="BK250"/>
  <c r="J236"/>
  <c r="J226"/>
  <c r="J1127"/>
  <c r="J1124"/>
  <c r="J1122"/>
  <c r="BK1111"/>
  <c r="BK1107"/>
  <c r="J1082"/>
  <c r="J1068"/>
  <c r="BK1062"/>
  <c r="J1054"/>
  <c r="J998"/>
  <c r="BK990"/>
  <c r="BK974"/>
  <c r="BK951"/>
  <c r="J945"/>
  <c r="BK942"/>
  <c r="BK937"/>
  <c r="J931"/>
  <c r="J921"/>
  <c r="J912"/>
  <c r="J902"/>
  <c r="BK892"/>
  <c r="J880"/>
  <c r="J874"/>
  <c r="BK867"/>
  <c r="J839"/>
  <c r="J824"/>
  <c r="BK812"/>
  <c r="J792"/>
  <c r="BK768"/>
  <c r="J757"/>
  <c r="J750"/>
  <c r="BK715"/>
  <c r="J685"/>
  <c r="J669"/>
  <c r="BK660"/>
  <c r="J628"/>
  <c r="BK621"/>
  <c r="BK591"/>
  <c r="BK573"/>
  <c r="BK566"/>
  <c r="J550"/>
  <c r="BK526"/>
  <c r="J497"/>
  <c r="J492"/>
  <c r="BK471"/>
  <c r="BK452"/>
  <c r="J394"/>
  <c r="J366"/>
  <c r="J318"/>
  <c r="BK211"/>
  <c r="BK197"/>
  <c r="J176"/>
  <c r="BK154"/>
  <c r="BK1121"/>
  <c r="J1113"/>
  <c r="BK1105"/>
  <c r="BK1072"/>
  <c r="J1062"/>
  <c r="J1056"/>
  <c r="J1030"/>
  <c r="BK1018"/>
  <c r="BK1009"/>
  <c r="J976"/>
  <c r="BK963"/>
  <c r="BK954"/>
  <c r="J923"/>
  <c r="J914"/>
  <c r="J905"/>
  <c r="J888"/>
  <c r="J846"/>
  <c r="BK829"/>
  <c r="BK802"/>
  <c r="J794"/>
  <c r="J778"/>
  <c r="BK766"/>
  <c r="BK750"/>
  <c r="BK738"/>
  <c r="BK706"/>
  <c r="BK677"/>
  <c r="J660"/>
  <c r="BK652"/>
  <c r="J606"/>
  <c r="J591"/>
  <c r="J579"/>
  <c r="J566"/>
  <c r="BK547"/>
  <c r="J532"/>
  <c r="BK508"/>
  <c r="BK440"/>
  <c r="BK394"/>
  <c r="J358"/>
  <c r="J330"/>
  <c r="J312"/>
  <c r="BK303"/>
  <c r="BK290"/>
  <c r="BK268"/>
  <c r="J247"/>
  <c r="J243"/>
  <c r="J227"/>
  <c r="J221"/>
  <c r="BK201"/>
  <c r="J172"/>
  <c r="J154"/>
  <c r="J1129"/>
  <c r="BK1082"/>
  <c r="BK1057"/>
  <c r="BK1030"/>
  <c r="BK1019"/>
  <c r="BK998"/>
  <c r="BK940"/>
  <c r="J936"/>
  <c r="BK934"/>
  <c r="BK924"/>
  <c r="J918"/>
  <c r="J911"/>
  <c r="J900"/>
  <c r="BK888"/>
  <c r="BK874"/>
  <c r="J857"/>
  <c r="BK843"/>
  <c r="BK827"/>
  <c r="J819"/>
  <c r="BK785"/>
  <c r="BK775"/>
  <c r="J766"/>
  <c r="BK736"/>
  <c r="J715"/>
  <c r="BK685"/>
  <c r="BK669"/>
  <c r="BK655"/>
  <c r="J624"/>
  <c r="BK606"/>
  <c r="BK582"/>
  <c r="BK557"/>
  <c r="BK514"/>
  <c r="J473"/>
  <c r="J389"/>
  <c r="BK366"/>
  <c r="J322"/>
  <c r="BK218"/>
  <c r="J205"/>
  <c r="J185"/>
  <c r="BK176"/>
  <c i="1" r="AS94"/>
  <c i="3" r="BK209"/>
  <c r="J205"/>
  <c r="BK185"/>
  <c r="J180"/>
  <c r="BK161"/>
  <c r="BK142"/>
  <c r="J229"/>
  <c r="J225"/>
  <c r="BK211"/>
  <c r="BK205"/>
  <c r="J183"/>
  <c r="J174"/>
  <c r="J163"/>
  <c r="J233"/>
  <c r="BK222"/>
  <c r="J193"/>
  <c r="BK182"/>
  <c r="BK177"/>
  <c r="J159"/>
  <c r="BK139"/>
  <c r="J241"/>
  <c r="J234"/>
  <c r="J228"/>
  <c r="BK216"/>
  <c r="BK197"/>
  <c r="BK186"/>
  <c r="BK179"/>
  <c r="BK163"/>
  <c r="J139"/>
  <c i="4" r="J202"/>
  <c r="BK192"/>
  <c r="BK190"/>
  <c r="J180"/>
  <c r="J161"/>
  <c r="BK151"/>
  <c r="BK135"/>
  <c r="J126"/>
  <c r="J196"/>
  <c r="J193"/>
  <c r="BK186"/>
  <c r="J177"/>
  <c r="J171"/>
  <c r="J165"/>
  <c r="J159"/>
  <c r="BK147"/>
  <c r="BK134"/>
  <c r="J123"/>
  <c r="J199"/>
  <c r="BK193"/>
  <c r="J185"/>
  <c r="J179"/>
  <c r="J175"/>
  <c r="J167"/>
  <c r="J156"/>
  <c r="J151"/>
  <c r="J143"/>
  <c r="J135"/>
  <c r="J127"/>
  <c r="BK199"/>
  <c r="J181"/>
  <c r="BK175"/>
  <c r="BK170"/>
  <c r="J166"/>
  <c r="BK160"/>
  <c r="J155"/>
  <c r="J149"/>
  <c r="BK143"/>
  <c r="J137"/>
  <c r="J124"/>
  <c i="5" r="BK139"/>
  <c r="BK134"/>
  <c r="BK126"/>
  <c r="J146"/>
  <c r="BK142"/>
  <c r="J137"/>
  <c r="J134"/>
  <c r="BK144"/>
  <c r="BK141"/>
  <c r="J138"/>
  <c r="J133"/>
  <c r="J122"/>
  <c i="6" r="BK152"/>
  <c r="BK146"/>
  <c r="J141"/>
  <c r="BK133"/>
  <c r="J127"/>
  <c r="J151"/>
  <c r="J134"/>
  <c r="J128"/>
  <c r="BK126"/>
  <c r="J152"/>
  <c r="BK135"/>
  <c r="BK156"/>
  <c r="BK148"/>
  <c r="BK140"/>
  <c r="BK137"/>
  <c r="J131"/>
  <c i="7" r="BK127"/>
  <c r="BK125"/>
  <c r="BK123"/>
  <c i="2" r="BK1133"/>
  <c r="BK1118"/>
  <c r="J1114"/>
  <c r="J1107"/>
  <c r="J1059"/>
  <c r="J990"/>
  <c r="J951"/>
  <c r="J946"/>
  <c r="BK939"/>
  <c r="J933"/>
  <c r="BK917"/>
  <c r="BK914"/>
  <c r="J903"/>
  <c r="BK896"/>
  <c r="BK844"/>
  <c r="BK822"/>
  <c r="J804"/>
  <c r="BK745"/>
  <c r="BK704"/>
  <c r="J666"/>
  <c r="J657"/>
  <c r="BK643"/>
  <c r="J613"/>
  <c r="BK579"/>
  <c r="J563"/>
  <c r="J508"/>
  <c r="J493"/>
  <c r="J471"/>
  <c r="J428"/>
  <c r="BK387"/>
  <c r="J344"/>
  <c r="J309"/>
  <c r="J300"/>
  <c r="BK289"/>
  <c r="J288"/>
  <c r="BK260"/>
  <c r="BK247"/>
  <c r="BK233"/>
  <c r="J223"/>
  <c r="BK1124"/>
  <c r="J1118"/>
  <c r="J1110"/>
  <c r="J1105"/>
  <c r="J1072"/>
  <c r="BK1064"/>
  <c r="BK1060"/>
  <c r="BK1042"/>
  <c r="J995"/>
  <c r="BK976"/>
  <c r="J954"/>
  <c r="BK946"/>
  <c r="J943"/>
  <c r="J941"/>
  <c r="BK935"/>
  <c r="BK928"/>
  <c r="BK908"/>
  <c r="BK905"/>
  <c r="BK897"/>
  <c r="BK891"/>
  <c r="BK877"/>
  <c r="BK870"/>
  <c r="BK860"/>
  <c r="BK832"/>
  <c r="J817"/>
  <c r="J797"/>
  <c r="J783"/>
  <c r="J771"/>
  <c r="BK761"/>
  <c r="J743"/>
  <c r="BK693"/>
  <c r="J663"/>
  <c r="J658"/>
  <c r="J625"/>
  <c r="BK609"/>
  <c r="BK575"/>
  <c r="J569"/>
  <c r="BK560"/>
  <c r="BK529"/>
  <c r="J514"/>
  <c r="BK476"/>
  <c r="BK467"/>
  <c r="BK416"/>
  <c r="BK367"/>
  <c r="J222"/>
  <c r="BK208"/>
  <c r="J201"/>
  <c r="J181"/>
  <c r="BK143"/>
  <c r="J1116"/>
  <c r="J1108"/>
  <c r="J1064"/>
  <c r="J1060"/>
  <c r="J1042"/>
  <c r="J1024"/>
  <c r="BK1014"/>
  <c r="J1007"/>
  <c r="J974"/>
  <c r="J960"/>
  <c r="BK931"/>
  <c r="BK918"/>
  <c r="J913"/>
  <c r="J896"/>
  <c r="J886"/>
  <c r="J843"/>
  <c r="J827"/>
  <c r="J799"/>
  <c r="J785"/>
  <c r="J773"/>
  <c r="J761"/>
  <c r="BK743"/>
  <c r="J727"/>
  <c r="J693"/>
  <c r="BK666"/>
  <c r="J655"/>
  <c r="BK628"/>
  <c r="BK593"/>
  <c r="J573"/>
  <c r="J557"/>
  <c r="BK536"/>
  <c r="BK492"/>
  <c r="BK404"/>
  <c r="BK381"/>
  <c r="J333"/>
  <c r="BK312"/>
  <c r="J306"/>
  <c r="BK288"/>
  <c r="J260"/>
  <c r="BK236"/>
  <c r="BK226"/>
  <c r="J212"/>
  <c r="BK194"/>
  <c r="J160"/>
  <c r="BK147"/>
  <c r="J1115"/>
  <c r="BK1054"/>
  <c r="BK1022"/>
  <c r="J1018"/>
  <c r="BK995"/>
  <c r="BK941"/>
  <c r="J939"/>
  <c r="J935"/>
  <c r="J928"/>
  <c r="BK921"/>
  <c r="J916"/>
  <c r="BK906"/>
  <c r="J891"/>
  <c r="BK880"/>
  <c r="BK857"/>
  <c r="BK839"/>
  <c r="BK824"/>
  <c r="BK817"/>
  <c r="BK792"/>
  <c r="BK778"/>
  <c r="BK771"/>
  <c r="J752"/>
  <c r="J719"/>
  <c r="BK702"/>
  <c r="J674"/>
  <c r="J654"/>
  <c r="J621"/>
  <c r="J609"/>
  <c r="J575"/>
  <c r="J529"/>
  <c r="BK493"/>
  <c r="BK392"/>
  <c r="J375"/>
  <c r="BK333"/>
  <c r="J287"/>
  <c r="BK212"/>
  <c r="BK190"/>
  <c r="BK172"/>
  <c i="3" r="J239"/>
  <c r="BK236"/>
  <c r="BK231"/>
  <c r="BK228"/>
  <c r="BK221"/>
  <c r="J217"/>
  <c r="BK208"/>
  <c r="J197"/>
  <c r="BK183"/>
  <c r="J168"/>
  <c r="J149"/>
  <c r="BK237"/>
  <c r="J226"/>
  <c r="J212"/>
  <c r="J201"/>
  <c r="J182"/>
  <c r="BK149"/>
  <c r="J230"/>
  <c r="BK225"/>
  <c r="BK217"/>
  <c r="BK201"/>
  <c r="BK184"/>
  <c r="BK180"/>
  <c r="BK168"/>
  <c r="BK153"/>
  <c r="J130"/>
  <c r="J236"/>
  <c r="BK220"/>
  <c r="J208"/>
  <c r="BK189"/>
  <c r="J177"/>
  <c r="J161"/>
  <c r="BK133"/>
  <c i="4" r="BK196"/>
  <c r="J186"/>
  <c r="J164"/>
  <c r="J158"/>
  <c r="J150"/>
  <c r="BK132"/>
  <c r="BK123"/>
  <c r="J194"/>
  <c r="J188"/>
  <c r="J178"/>
  <c r="BK172"/>
  <c r="BK166"/>
  <c r="J163"/>
  <c r="J154"/>
  <c r="BK145"/>
  <c r="BK124"/>
  <c r="J200"/>
  <c r="BK194"/>
  <c r="J187"/>
  <c r="BK182"/>
  <c r="J174"/>
  <c r="BK168"/>
  <c r="BK159"/>
  <c r="BK152"/>
  <c r="BK146"/>
  <c r="BK138"/>
  <c r="BK200"/>
  <c r="BK184"/>
  <c r="BK171"/>
  <c r="J169"/>
  <c r="BK165"/>
  <c r="BK157"/>
  <c r="J152"/>
  <c r="BK144"/>
  <c r="BK140"/>
  <c r="J134"/>
  <c i="5" r="F36"/>
  <c i="6" r="BK128"/>
  <c r="BK147"/>
  <c r="J138"/>
  <c r="J135"/>
  <c r="BK125"/>
  <c i="7" r="J123"/>
  <c r="J125"/>
  <c i="2" r="BK658"/>
  <c r="BK473"/>
  <c r="BK315"/>
  <c r="J297"/>
  <c r="BK243"/>
  <c r="BK222"/>
  <c r="J166"/>
  <c r="J1121"/>
  <c r="J1070"/>
  <c r="BK1024"/>
  <c r="BK1007"/>
  <c r="J993"/>
  <c r="J937"/>
  <c r="BK932"/>
  <c r="BK923"/>
  <c r="BK912"/>
  <c r="BK903"/>
  <c r="J893"/>
  <c r="J870"/>
  <c r="BK846"/>
  <c r="J832"/>
  <c r="BK804"/>
  <c r="BK783"/>
  <c r="J763"/>
  <c r="BK727"/>
  <c r="J706"/>
  <c r="J677"/>
  <c r="BK659"/>
  <c r="J636"/>
  <c r="BK613"/>
  <c r="J593"/>
  <c r="J560"/>
  <c r="J526"/>
  <c r="J505"/>
  <c r="J464"/>
  <c r="J387"/>
  <c r="BK330"/>
  <c r="J281"/>
  <c r="J208"/>
  <c r="BK181"/>
  <c r="J147"/>
  <c i="3" r="J238"/>
  <c r="BK234"/>
  <c r="BK229"/>
  <c r="BK223"/>
  <c r="BK218"/>
  <c r="BK213"/>
  <c r="J206"/>
  <c r="BK187"/>
  <c r="J181"/>
  <c r="J176"/>
  <c r="J153"/>
  <c r="J133"/>
  <c r="BK227"/>
  <c r="J209"/>
  <c r="J186"/>
  <c r="J175"/>
  <c r="BK165"/>
  <c r="J145"/>
  <c r="J227"/>
  <c r="J218"/>
  <c r="J211"/>
  <c r="J189"/>
  <c r="BK175"/>
  <c r="J165"/>
  <c r="BK145"/>
  <c r="BK239"/>
  <c r="J232"/>
  <c r="J224"/>
  <c r="J213"/>
  <c r="J207"/>
  <c r="J178"/>
  <c r="J142"/>
  <c r="BK130"/>
  <c i="4" r="J195"/>
  <c r="BK187"/>
  <c r="BK178"/>
  <c r="J160"/>
  <c r="J145"/>
  <c r="J128"/>
  <c r="BK198"/>
  <c r="J191"/>
  <c r="J182"/>
  <c r="BK174"/>
  <c r="J170"/>
  <c r="BK158"/>
  <c r="BK149"/>
  <c r="BK137"/>
  <c r="BK127"/>
  <c r="BK202"/>
  <c r="J190"/>
  <c r="BK183"/>
  <c r="BK177"/>
  <c r="BK173"/>
  <c r="BK161"/>
  <c r="J153"/>
  <c r="J148"/>
  <c r="J140"/>
  <c r="BK128"/>
  <c r="BK126"/>
  <c r="J197"/>
  <c r="J176"/>
  <c r="J147"/>
  <c r="J138"/>
  <c r="BK129"/>
  <c i="5" r="J147"/>
  <c r="BK137"/>
  <c r="BK122"/>
  <c r="J143"/>
  <c r="BK138"/>
  <c r="J132"/>
  <c r="J142"/>
  <c r="J140"/>
  <c r="BK135"/>
  <c r="J126"/>
  <c i="6" r="J153"/>
  <c r="J148"/>
  <c r="J137"/>
  <c r="BK131"/>
  <c r="J156"/>
  <c r="BK138"/>
  <c r="J129"/>
  <c r="J125"/>
  <c r="J140"/>
  <c r="J130"/>
  <c r="BK154"/>
  <c r="J143"/>
  <c i="7" r="J127"/>
  <c i="2" r="BK1127"/>
  <c r="BK1125"/>
  <c r="BK1115"/>
  <c r="J1111"/>
  <c r="BK1068"/>
  <c r="J1048"/>
  <c r="J1000"/>
  <c r="J963"/>
  <c r="J948"/>
  <c r="J944"/>
  <c r="J938"/>
  <c r="J932"/>
  <c r="BK916"/>
  <c r="BK911"/>
  <c r="BK902"/>
  <c r="BK863"/>
  <c r="J829"/>
  <c r="BK814"/>
  <c r="BK797"/>
  <c r="BK719"/>
  <c r="J702"/>
  <c r="BK663"/>
  <c r="BK654"/>
  <c r="BK624"/>
  <c r="J596"/>
  <c r="BK572"/>
  <c r="J547"/>
  <c r="J536"/>
  <c r="BK494"/>
  <c r="J475"/>
  <c r="J440"/>
  <c r="J416"/>
  <c r="J381"/>
  <c r="BK326"/>
  <c r="BK306"/>
  <c r="BK297"/>
  <c r="J289"/>
  <c r="J268"/>
  <c r="J239"/>
  <c r="BK227"/>
  <c r="J1133"/>
  <c r="J1125"/>
  <c r="BK1122"/>
  <c r="BK1114"/>
  <c r="BK1108"/>
  <c r="BK1092"/>
  <c r="BK1070"/>
  <c r="BK1063"/>
  <c r="BK1056"/>
  <c r="J1036"/>
  <c r="J983"/>
  <c r="BK960"/>
  <c r="BK948"/>
  <c r="BK944"/>
  <c r="J940"/>
  <c r="BK936"/>
  <c r="J922"/>
  <c r="BK913"/>
  <c r="J906"/>
  <c r="BK893"/>
  <c r="BK886"/>
  <c r="J877"/>
  <c r="J867"/>
  <c r="J834"/>
  <c r="BK819"/>
  <c r="J802"/>
  <c r="BK794"/>
  <c r="J775"/>
  <c r="BK763"/>
  <c r="BK752"/>
  <c r="J738"/>
  <c r="BK695"/>
  <c r="J683"/>
  <c r="BK662"/>
  <c r="BK636"/>
  <c r="BK596"/>
  <c r="BK584"/>
  <c r="BK570"/>
  <c r="BK563"/>
  <c r="BK532"/>
  <c r="J521"/>
  <c r="J494"/>
  <c r="BK475"/>
  <c r="BK464"/>
  <c r="BK375"/>
  <c r="BK322"/>
  <c r="J218"/>
  <c r="BK205"/>
  <c r="J194"/>
  <c r="BK160"/>
  <c r="BK1129"/>
  <c r="BK1110"/>
  <c r="J1092"/>
  <c r="J1063"/>
  <c r="J1057"/>
  <c r="BK1036"/>
  <c r="J1019"/>
  <c r="J1014"/>
  <c r="BK993"/>
  <c r="BK957"/>
  <c r="BK927"/>
  <c r="BK915"/>
  <c r="J909"/>
  <c r="J892"/>
  <c r="J863"/>
  <c r="BK834"/>
  <c r="J814"/>
  <c r="BK780"/>
  <c r="J768"/>
  <c r="BK755"/>
  <c r="J736"/>
  <c r="J704"/>
  <c r="BK674"/>
  <c r="BK657"/>
  <c r="J643"/>
  <c r="BK598"/>
  <c r="J582"/>
  <c r="BK569"/>
  <c r="BK539"/>
  <c r="BK521"/>
  <c r="J467"/>
  <c r="BK428"/>
  <c r="J392"/>
  <c r="BK344"/>
  <c r="J315"/>
  <c r="BK309"/>
  <c r="BK300"/>
  <c r="BK281"/>
  <c r="J250"/>
  <c r="BK239"/>
  <c r="J233"/>
  <c r="BK223"/>
  <c r="J197"/>
  <c r="J190"/>
  <c r="J143"/>
  <c r="J1095"/>
  <c r="BK1059"/>
  <c r="BK1048"/>
  <c r="J1022"/>
  <c r="BK1000"/>
  <c r="BK943"/>
  <c r="BK938"/>
  <c r="BK933"/>
  <c r="J927"/>
  <c r="BK922"/>
  <c r="J917"/>
  <c r="J908"/>
  <c r="J897"/>
  <c r="J883"/>
  <c r="J860"/>
  <c r="J844"/>
  <c r="BK836"/>
  <c r="J822"/>
  <c r="BK799"/>
  <c r="J780"/>
  <c r="BK773"/>
  <c r="J755"/>
  <c r="J745"/>
  <c r="J717"/>
  <c r="J695"/>
  <c r="J662"/>
  <c r="J652"/>
  <c r="BK617"/>
  <c r="J598"/>
  <c r="J572"/>
  <c r="BK550"/>
  <c r="BK497"/>
  <c r="J404"/>
  <c r="BK385"/>
  <c r="BK358"/>
  <c r="J326"/>
  <c r="BK221"/>
  <c r="J211"/>
  <c r="BK185"/>
  <c r="BK166"/>
  <c i="3" r="BK241"/>
  <c r="J237"/>
  <c r="BK233"/>
  <c r="BK230"/>
  <c r="BK224"/>
  <c r="J220"/>
  <c r="BK212"/>
  <c r="BK207"/>
  <c r="BK193"/>
  <c r="J184"/>
  <c r="BK178"/>
  <c r="BK159"/>
  <c r="BK147"/>
  <c r="BK232"/>
  <c r="J223"/>
  <c r="BK210"/>
  <c r="J187"/>
  <c r="J179"/>
  <c r="J147"/>
  <c r="BK136"/>
  <c r="BK226"/>
  <c r="J221"/>
  <c r="J216"/>
  <c r="BK181"/>
  <c r="BK174"/>
  <c r="J162"/>
  <c r="J136"/>
  <c r="BK238"/>
  <c r="J231"/>
  <c r="J222"/>
  <c r="J210"/>
  <c r="BK206"/>
  <c r="J185"/>
  <c r="BK176"/>
  <c r="BK162"/>
  <c i="4" r="J198"/>
  <c r="BK191"/>
  <c r="J183"/>
  <c r="BK162"/>
  <c r="BK155"/>
  <c r="J144"/>
  <c r="J131"/>
  <c r="BK195"/>
  <c r="J192"/>
  <c r="J184"/>
  <c r="BK180"/>
  <c r="J173"/>
  <c r="BK167"/>
  <c r="BK164"/>
  <c r="J157"/>
  <c r="J146"/>
  <c r="J129"/>
  <c r="J203"/>
  <c r="BK197"/>
  <c r="BK188"/>
  <c r="BK181"/>
  <c r="BK176"/>
  <c r="BK169"/>
  <c r="J162"/>
  <c r="BK154"/>
  <c r="BK150"/>
  <c r="BK141"/>
  <c r="BK131"/>
  <c r="BK203"/>
  <c r="BK185"/>
  <c r="BK179"/>
  <c r="J172"/>
  <c r="J168"/>
  <c r="BK163"/>
  <c r="BK156"/>
  <c r="BK153"/>
  <c r="BK148"/>
  <c r="J141"/>
  <c r="J132"/>
  <c i="5" r="BK140"/>
  <c r="J136"/>
  <c r="BK133"/>
  <c r="BK147"/>
  <c r="J144"/>
  <c r="J141"/>
  <c r="J135"/>
  <c r="BK146"/>
  <c r="BK143"/>
  <c r="J139"/>
  <c r="BK136"/>
  <c r="BK132"/>
  <c i="6" r="BK157"/>
  <c r="BK151"/>
  <c r="BK143"/>
  <c r="BK136"/>
  <c r="BK129"/>
  <c r="J154"/>
  <c r="J146"/>
  <c r="BK127"/>
  <c r="J157"/>
  <c r="J147"/>
  <c r="BK134"/>
  <c r="J126"/>
  <c r="BK153"/>
  <c r="BK141"/>
  <c r="J136"/>
  <c r="J133"/>
  <c r="BK130"/>
  <c i="2" l="1" r="P142"/>
  <c r="T204"/>
  <c r="T242"/>
  <c r="R380"/>
  <c r="R520"/>
  <c r="R653"/>
  <c r="BK676"/>
  <c r="J676"/>
  <c r="J106"/>
  <c r="R737"/>
  <c r="P774"/>
  <c r="R835"/>
  <c r="BK845"/>
  <c r="J845"/>
  <c r="J110"/>
  <c r="BK887"/>
  <c r="J887"/>
  <c r="J111"/>
  <c r="BK901"/>
  <c r="J901"/>
  <c r="J112"/>
  <c r="T947"/>
  <c r="T975"/>
  <c r="P1023"/>
  <c r="P1061"/>
  <c r="P1071"/>
  <c r="P1117"/>
  <c r="P1123"/>
  <c r="P1128"/>
  <c i="3" r="R129"/>
  <c r="BK152"/>
  <c r="J152"/>
  <c r="J100"/>
  <c r="BK167"/>
  <c r="J167"/>
  <c r="J103"/>
  <c r="BK188"/>
  <c r="J188"/>
  <c r="J104"/>
  <c r="BK219"/>
  <c r="J219"/>
  <c r="J105"/>
  <c r="R235"/>
  <c i="4" r="P122"/>
  <c r="P121"/>
  <c r="P120"/>
  <c i="1" r="AU97"/>
  <c i="4" r="P189"/>
  <c r="P201"/>
  <c i="5" r="P121"/>
  <c r="P120"/>
  <c r="P119"/>
  <c i="1" r="AU98"/>
  <c i="5" r="P145"/>
  <c i="2" r="BK142"/>
  <c r="J142"/>
  <c r="J98"/>
  <c r="BK204"/>
  <c r="J204"/>
  <c r="J99"/>
  <c r="P242"/>
  <c r="P380"/>
  <c r="P520"/>
  <c r="P653"/>
  <c r="T676"/>
  <c r="T737"/>
  <c r="T774"/>
  <c r="T835"/>
  <c r="T845"/>
  <c r="P887"/>
  <c r="T901"/>
  <c r="P947"/>
  <c r="BK975"/>
  <c r="J975"/>
  <c r="J114"/>
  <c r="BK1023"/>
  <c r="J1023"/>
  <c r="J115"/>
  <c r="BK1061"/>
  <c r="J1061"/>
  <c r="J116"/>
  <c r="R1071"/>
  <c r="R1117"/>
  <c r="BK1123"/>
  <c r="J1123"/>
  <c r="J119"/>
  <c r="R1128"/>
  <c i="3" r="T129"/>
  <c r="R152"/>
  <c r="P167"/>
  <c r="P188"/>
  <c r="R219"/>
  <c r="T235"/>
  <c i="4" r="BK122"/>
  <c r="J122"/>
  <c r="J98"/>
  <c r="BK189"/>
  <c r="J189"/>
  <c r="J99"/>
  <c r="T189"/>
  <c r="T201"/>
  <c i="5" r="T121"/>
  <c r="T120"/>
  <c r="R145"/>
  <c i="6" r="BK132"/>
  <c r="J132"/>
  <c r="J99"/>
  <c r="T132"/>
  <c r="P139"/>
  <c r="T139"/>
  <c r="P142"/>
  <c r="R142"/>
  <c r="BK155"/>
  <c r="J155"/>
  <c r="J102"/>
  <c r="T155"/>
  <c i="2" r="T142"/>
  <c r="P204"/>
  <c r="R242"/>
  <c r="T380"/>
  <c r="BK520"/>
  <c r="J520"/>
  <c r="J102"/>
  <c r="BK653"/>
  <c r="J653"/>
  <c r="J103"/>
  <c r="R676"/>
  <c r="BK737"/>
  <c r="J737"/>
  <c r="J107"/>
  <c r="BK774"/>
  <c r="J774"/>
  <c r="J108"/>
  <c r="BK835"/>
  <c r="J835"/>
  <c r="J109"/>
  <c r="P845"/>
  <c r="R887"/>
  <c r="R901"/>
  <c r="R947"/>
  <c r="R975"/>
  <c r="T1023"/>
  <c r="T1061"/>
  <c r="BK1071"/>
  <c r="J1071"/>
  <c r="J117"/>
  <c r="BK1117"/>
  <c r="J1117"/>
  <c r="J118"/>
  <c r="R1123"/>
  <c r="T1128"/>
  <c i="3" r="P129"/>
  <c r="T152"/>
  <c r="R167"/>
  <c r="T188"/>
  <c r="T219"/>
  <c r="BK235"/>
  <c r="J235"/>
  <c r="J106"/>
  <c i="4" r="R122"/>
  <c r="BK201"/>
  <c r="J201"/>
  <c r="J100"/>
  <c i="5" r="R121"/>
  <c r="R120"/>
  <c r="R119"/>
  <c r="T145"/>
  <c i="6" r="BK124"/>
  <c r="J124"/>
  <c r="J98"/>
  <c r="P124"/>
  <c r="R124"/>
  <c r="T124"/>
  <c r="P132"/>
  <c r="R132"/>
  <c r="BK139"/>
  <c r="J139"/>
  <c r="J100"/>
  <c r="R139"/>
  <c r="BK142"/>
  <c r="J142"/>
  <c r="J101"/>
  <c r="T142"/>
  <c r="R155"/>
  <c i="2" r="R142"/>
  <c r="R141"/>
  <c r="R204"/>
  <c r="BK242"/>
  <c r="J242"/>
  <c r="J100"/>
  <c r="BK380"/>
  <c r="J380"/>
  <c r="J101"/>
  <c r="T520"/>
  <c r="T653"/>
  <c r="P676"/>
  <c r="P737"/>
  <c r="R774"/>
  <c r="P835"/>
  <c r="R845"/>
  <c r="T887"/>
  <c r="P901"/>
  <c r="BK947"/>
  <c r="J947"/>
  <c r="J113"/>
  <c r="P975"/>
  <c r="R1023"/>
  <c r="R1061"/>
  <c r="T1071"/>
  <c r="T1117"/>
  <c r="T1123"/>
  <c r="BK1128"/>
  <c r="J1128"/>
  <c r="J120"/>
  <c i="3" r="BK129"/>
  <c r="J129"/>
  <c r="J98"/>
  <c r="P152"/>
  <c r="T167"/>
  <c r="T166"/>
  <c r="R188"/>
  <c r="P219"/>
  <c r="P235"/>
  <c i="4" r="T122"/>
  <c r="T121"/>
  <c r="T120"/>
  <c r="R189"/>
  <c r="R201"/>
  <c i="5" r="BK121"/>
  <c r="J121"/>
  <c r="J98"/>
  <c r="BK145"/>
  <c r="J145"/>
  <c r="J99"/>
  <c i="6" r="P155"/>
  <c i="3" r="BK148"/>
  <c r="J148"/>
  <c r="J99"/>
  <c r="BK164"/>
  <c r="J164"/>
  <c r="J101"/>
  <c i="7" r="BK126"/>
  <c r="J126"/>
  <c r="J100"/>
  <c i="2" r="BK673"/>
  <c r="J673"/>
  <c r="J104"/>
  <c i="3" r="BK240"/>
  <c r="J240"/>
  <c r="J107"/>
  <c i="7" r="BK122"/>
  <c r="J122"/>
  <c r="J98"/>
  <c r="BK124"/>
  <c r="J124"/>
  <c r="J99"/>
  <c r="E85"/>
  <c r="BF123"/>
  <c r="BF125"/>
  <c r="BF127"/>
  <c r="J89"/>
  <c r="F117"/>
  <c i="6" r="J89"/>
  <c r="BF129"/>
  <c r="BF130"/>
  <c r="BF135"/>
  <c r="BF140"/>
  <c r="BF141"/>
  <c r="BF151"/>
  <c r="BF157"/>
  <c r="BF125"/>
  <c r="BF126"/>
  <c r="BF127"/>
  <c r="BF133"/>
  <c r="BF136"/>
  <c r="BF146"/>
  <c r="E85"/>
  <c r="F92"/>
  <c r="BF128"/>
  <c r="BF134"/>
  <c r="BF137"/>
  <c r="BF138"/>
  <c r="BF153"/>
  <c r="BF156"/>
  <c r="BF131"/>
  <c r="BF143"/>
  <c r="BF147"/>
  <c r="BF148"/>
  <c r="BF152"/>
  <c r="BF154"/>
  <c i="5" r="J89"/>
  <c r="F92"/>
  <c r="BF126"/>
  <c r="BF136"/>
  <c i="4" r="BK121"/>
  <c r="J121"/>
  <c r="J97"/>
  <c i="5" r="BF134"/>
  <c r="BF137"/>
  <c r="BF138"/>
  <c r="BF139"/>
  <c r="BF144"/>
  <c r="E85"/>
  <c r="BF122"/>
  <c r="BF132"/>
  <c r="BF133"/>
  <c r="BF135"/>
  <c r="BF140"/>
  <c r="BF141"/>
  <c r="BF142"/>
  <c r="BF143"/>
  <c r="BF146"/>
  <c r="BF147"/>
  <c i="1" r="BC98"/>
  <c i="3" r="BK166"/>
  <c r="J166"/>
  <c r="J102"/>
  <c i="4" r="J89"/>
  <c r="F92"/>
  <c r="BF123"/>
  <c r="BF151"/>
  <c r="BF154"/>
  <c r="BF158"/>
  <c r="BF160"/>
  <c r="BF165"/>
  <c r="BF167"/>
  <c r="BF168"/>
  <c r="BF172"/>
  <c r="BF173"/>
  <c r="BF180"/>
  <c r="BF182"/>
  <c r="BF196"/>
  <c r="BF200"/>
  <c r="BF202"/>
  <c r="BF126"/>
  <c r="BF128"/>
  <c r="BF132"/>
  <c r="BF134"/>
  <c r="BF137"/>
  <c r="BF138"/>
  <c r="BF141"/>
  <c r="BF147"/>
  <c r="BF150"/>
  <c r="BF155"/>
  <c r="BF163"/>
  <c r="BF166"/>
  <c r="BF177"/>
  <c r="BF178"/>
  <c r="BF179"/>
  <c r="BF184"/>
  <c r="BF186"/>
  <c r="BF188"/>
  <c r="BF192"/>
  <c r="BF193"/>
  <c r="BF195"/>
  <c r="BF198"/>
  <c r="BF199"/>
  <c r="E85"/>
  <c r="BF143"/>
  <c r="BF145"/>
  <c r="BF146"/>
  <c r="BF153"/>
  <c r="BF156"/>
  <c r="BF162"/>
  <c r="BF164"/>
  <c r="BF169"/>
  <c r="BF170"/>
  <c r="BF176"/>
  <c r="BF181"/>
  <c r="BF183"/>
  <c r="BF185"/>
  <c r="BF187"/>
  <c r="BF190"/>
  <c r="BF191"/>
  <c r="BF197"/>
  <c r="BF203"/>
  <c r="BF124"/>
  <c r="BF127"/>
  <c r="BF129"/>
  <c r="BF131"/>
  <c r="BF135"/>
  <c r="BF140"/>
  <c r="BF144"/>
  <c r="BF148"/>
  <c r="BF149"/>
  <c r="BF152"/>
  <c r="BF157"/>
  <c r="BF159"/>
  <c r="BF161"/>
  <c r="BF171"/>
  <c r="BF174"/>
  <c r="BF175"/>
  <c r="BF194"/>
  <c i="2" r="BK141"/>
  <c r="J141"/>
  <c r="J97"/>
  <c i="3" r="J89"/>
  <c r="F92"/>
  <c r="BF139"/>
  <c r="BF147"/>
  <c r="BF153"/>
  <c r="BF159"/>
  <c r="BF168"/>
  <c r="BF176"/>
  <c r="BF177"/>
  <c r="BF178"/>
  <c r="BF181"/>
  <c r="BF184"/>
  <c r="BF206"/>
  <c r="BF207"/>
  <c r="BF220"/>
  <c r="BF223"/>
  <c r="BF225"/>
  <c r="BF226"/>
  <c r="BF230"/>
  <c r="BF233"/>
  <c r="BF234"/>
  <c r="BF130"/>
  <c r="BF161"/>
  <c r="BF185"/>
  <c r="BF186"/>
  <c r="BF187"/>
  <c r="BF189"/>
  <c r="BF205"/>
  <c r="BF209"/>
  <c r="BF210"/>
  <c r="BF211"/>
  <c r="BF213"/>
  <c r="BF217"/>
  <c r="BF227"/>
  <c r="BF228"/>
  <c r="BF229"/>
  <c r="BF231"/>
  <c r="BF236"/>
  <c r="E85"/>
  <c r="BF133"/>
  <c r="BF142"/>
  <c r="BF145"/>
  <c r="BF149"/>
  <c r="BF162"/>
  <c r="BF163"/>
  <c r="BF165"/>
  <c r="BF174"/>
  <c r="BF179"/>
  <c r="BF182"/>
  <c r="BF197"/>
  <c r="BF201"/>
  <c r="BF208"/>
  <c r="BF218"/>
  <c r="BF222"/>
  <c r="BF224"/>
  <c r="BF136"/>
  <c r="BF175"/>
  <c r="BF180"/>
  <c r="BF183"/>
  <c r="BF193"/>
  <c r="BF212"/>
  <c r="BF216"/>
  <c r="BF221"/>
  <c r="BF232"/>
  <c r="BF237"/>
  <c r="BF238"/>
  <c r="BF239"/>
  <c r="BF241"/>
  <c i="2" r="E130"/>
  <c r="J134"/>
  <c r="F137"/>
  <c r="BF166"/>
  <c r="BF176"/>
  <c r="BF181"/>
  <c r="BF190"/>
  <c r="BF194"/>
  <c r="BF197"/>
  <c r="BF208"/>
  <c r="BF221"/>
  <c r="BF260"/>
  <c r="BF287"/>
  <c r="BF289"/>
  <c r="BF322"/>
  <c r="BF333"/>
  <c r="BF367"/>
  <c r="BF387"/>
  <c r="BF394"/>
  <c r="BF404"/>
  <c r="BF416"/>
  <c r="BF440"/>
  <c r="BF452"/>
  <c r="BF471"/>
  <c r="BF494"/>
  <c r="BF526"/>
  <c r="BF539"/>
  <c r="BF550"/>
  <c r="BF557"/>
  <c r="BF570"/>
  <c r="BF573"/>
  <c r="BF591"/>
  <c r="BF596"/>
  <c r="BF606"/>
  <c r="BF621"/>
  <c r="BF624"/>
  <c r="BF628"/>
  <c r="BF660"/>
  <c r="BF662"/>
  <c r="BF677"/>
  <c r="BF693"/>
  <c r="BF702"/>
  <c r="BF704"/>
  <c r="BF706"/>
  <c r="BF717"/>
  <c r="BF719"/>
  <c r="BF743"/>
  <c r="BF755"/>
  <c r="BF761"/>
  <c r="BF768"/>
  <c r="BF773"/>
  <c r="BF812"/>
  <c r="BF832"/>
  <c r="BF843"/>
  <c r="BF844"/>
  <c r="BF846"/>
  <c r="BF857"/>
  <c r="BF867"/>
  <c r="BF874"/>
  <c r="BF880"/>
  <c r="BF886"/>
  <c r="BF892"/>
  <c r="BF896"/>
  <c r="BF897"/>
  <c r="BF916"/>
  <c r="BF933"/>
  <c r="BF934"/>
  <c r="BF937"/>
  <c r="BF942"/>
  <c r="BF963"/>
  <c r="BF974"/>
  <c r="BF998"/>
  <c r="BF1014"/>
  <c r="BF1019"/>
  <c r="BF1022"/>
  <c r="BF1024"/>
  <c r="BF1030"/>
  <c r="BF1068"/>
  <c r="BF1070"/>
  <c r="BF1082"/>
  <c r="BF1105"/>
  <c r="BF1107"/>
  <c r="BF1108"/>
  <c r="BF1111"/>
  <c r="BF1113"/>
  <c r="BF1116"/>
  <c r="BF1127"/>
  <c r="BF1133"/>
  <c r="BF143"/>
  <c r="BF185"/>
  <c r="BF205"/>
  <c r="BF212"/>
  <c r="BF227"/>
  <c r="BF239"/>
  <c r="BF243"/>
  <c r="BF247"/>
  <c r="BF288"/>
  <c r="BF300"/>
  <c r="BF306"/>
  <c r="BF344"/>
  <c r="BF389"/>
  <c r="BF529"/>
  <c r="BF563"/>
  <c r="BF566"/>
  <c r="BF572"/>
  <c r="BF575"/>
  <c r="BF579"/>
  <c r="BF584"/>
  <c r="BF636"/>
  <c r="BF643"/>
  <c r="BF654"/>
  <c r="BF659"/>
  <c r="BF685"/>
  <c r="BF727"/>
  <c r="BF738"/>
  <c r="BF752"/>
  <c r="BF757"/>
  <c r="BF763"/>
  <c r="BF766"/>
  <c r="BF771"/>
  <c r="BF775"/>
  <c r="BF778"/>
  <c r="BF783"/>
  <c r="BF792"/>
  <c r="BF797"/>
  <c r="BF824"/>
  <c r="BF829"/>
  <c r="BF839"/>
  <c r="BF883"/>
  <c r="BF891"/>
  <c r="BF893"/>
  <c r="BF900"/>
  <c r="BF902"/>
  <c r="BF903"/>
  <c r="BF908"/>
  <c r="BF912"/>
  <c r="BF914"/>
  <c r="BF917"/>
  <c r="BF921"/>
  <c r="BF922"/>
  <c r="BF927"/>
  <c r="BF928"/>
  <c r="BF951"/>
  <c r="BF960"/>
  <c r="BF976"/>
  <c r="BF995"/>
  <c r="BF1009"/>
  <c r="BF1018"/>
  <c r="BF1036"/>
  <c r="BF1054"/>
  <c r="BF1056"/>
  <c r="BF1059"/>
  <c r="BF1060"/>
  <c r="BF1062"/>
  <c r="BF1063"/>
  <c r="BF1095"/>
  <c r="BF1114"/>
  <c r="BF1121"/>
  <c r="BF147"/>
  <c r="BF154"/>
  <c r="BF160"/>
  <c r="BF172"/>
  <c r="BF201"/>
  <c r="BF211"/>
  <c r="BF218"/>
  <c r="BF222"/>
  <c r="BF315"/>
  <c r="BF318"/>
  <c r="BF326"/>
  <c r="BF358"/>
  <c r="BF366"/>
  <c r="BF392"/>
  <c r="BF475"/>
  <c r="BF476"/>
  <c r="BF493"/>
  <c r="BF497"/>
  <c r="BF508"/>
  <c r="BF514"/>
  <c r="BF521"/>
  <c r="BF547"/>
  <c r="BF617"/>
  <c r="BF625"/>
  <c r="BF657"/>
  <c r="BF663"/>
  <c r="BF666"/>
  <c r="BF683"/>
  <c r="BF736"/>
  <c r="BF745"/>
  <c r="BF750"/>
  <c r="BF780"/>
  <c r="BF785"/>
  <c r="BF799"/>
  <c r="BF814"/>
  <c r="BF822"/>
  <c r="BF836"/>
  <c r="BF860"/>
  <c r="BF863"/>
  <c r="BF870"/>
  <c r="BF877"/>
  <c r="BF888"/>
  <c r="BF905"/>
  <c r="BF906"/>
  <c r="BF911"/>
  <c r="BF918"/>
  <c r="BF923"/>
  <c r="BF924"/>
  <c r="BF938"/>
  <c r="BF941"/>
  <c r="BF943"/>
  <c r="BF944"/>
  <c r="BF948"/>
  <c r="BF957"/>
  <c r="BF990"/>
  <c r="BF993"/>
  <c r="BF1048"/>
  <c r="BF1110"/>
  <c r="BF1115"/>
  <c r="BF1118"/>
  <c r="BF1122"/>
  <c r="BF1126"/>
  <c r="BF223"/>
  <c r="BF226"/>
  <c r="BF233"/>
  <c r="BF236"/>
  <c r="BF250"/>
  <c r="BF268"/>
  <c r="BF281"/>
  <c r="BF290"/>
  <c r="BF297"/>
  <c r="BF303"/>
  <c r="BF309"/>
  <c r="BF312"/>
  <c r="BF330"/>
  <c r="BF375"/>
  <c r="BF381"/>
  <c r="BF385"/>
  <c r="BF428"/>
  <c r="BF464"/>
  <c r="BF467"/>
  <c r="BF473"/>
  <c r="BF492"/>
  <c r="BF505"/>
  <c r="BF532"/>
  <c r="BF536"/>
  <c r="BF560"/>
  <c r="BF569"/>
  <c r="BF582"/>
  <c r="BF593"/>
  <c r="BF598"/>
  <c r="BF609"/>
  <c r="BF613"/>
  <c r="BF652"/>
  <c r="BF655"/>
  <c r="BF658"/>
  <c r="BF669"/>
  <c r="BF674"/>
  <c r="BF695"/>
  <c r="BF715"/>
  <c r="BF794"/>
  <c r="BF802"/>
  <c r="BF804"/>
  <c r="BF817"/>
  <c r="BF819"/>
  <c r="BF827"/>
  <c r="BF834"/>
  <c r="BF909"/>
  <c r="BF913"/>
  <c r="BF915"/>
  <c r="BF931"/>
  <c r="BF932"/>
  <c r="BF935"/>
  <c r="BF936"/>
  <c r="BF939"/>
  <c r="BF940"/>
  <c r="BF945"/>
  <c r="BF946"/>
  <c r="BF954"/>
  <c r="BF983"/>
  <c r="BF1000"/>
  <c r="BF1007"/>
  <c r="BF1042"/>
  <c r="BF1057"/>
  <c r="BF1064"/>
  <c r="BF1072"/>
  <c r="BF1092"/>
  <c r="BF1124"/>
  <c r="BF1125"/>
  <c r="BF1129"/>
  <c r="F37"/>
  <c i="1" r="BD95"/>
  <c i="3" r="F35"/>
  <c i="1" r="BB96"/>
  <c i="4" r="J33"/>
  <c i="1" r="AV97"/>
  <c i="4" r="F35"/>
  <c i="1" r="BB97"/>
  <c i="6" r="F33"/>
  <c i="1" r="AZ99"/>
  <c i="7" r="J33"/>
  <c i="1" r="AV100"/>
  <c i="2" r="F33"/>
  <c i="1" r="AZ95"/>
  <c i="3" r="F33"/>
  <c i="1" r="AZ96"/>
  <c i="3" r="F36"/>
  <c i="1" r="BC96"/>
  <c i="4" r="F36"/>
  <c i="1" r="BC97"/>
  <c i="5" r="F33"/>
  <c i="1" r="AZ98"/>
  <c i="5" r="F35"/>
  <c i="1" r="BB98"/>
  <c i="6" r="J33"/>
  <c i="1" r="AV99"/>
  <c i="7" r="F33"/>
  <c i="1" r="AZ100"/>
  <c i="2" r="J33"/>
  <c i="1" r="AV95"/>
  <c i="2" r="F35"/>
  <c i="1" r="BB95"/>
  <c i="6" r="F36"/>
  <c i="1" r="BC99"/>
  <c i="6" r="F37"/>
  <c i="1" r="BD99"/>
  <c i="7" r="F37"/>
  <c i="1" r="BD100"/>
  <c i="2" r="F36"/>
  <c i="1" r="BC95"/>
  <c i="3" r="F37"/>
  <c i="1" r="BD96"/>
  <c i="3" r="J33"/>
  <c i="1" r="AV96"/>
  <c i="4" r="F37"/>
  <c i="1" r="BD97"/>
  <c i="4" r="F33"/>
  <c i="1" r="AZ97"/>
  <c i="5" r="J33"/>
  <c i="1" r="AV98"/>
  <c i="5" r="F37"/>
  <c i="1" r="BD98"/>
  <c i="6" r="F35"/>
  <c i="1" r="BB99"/>
  <c i="7" r="F35"/>
  <c i="1" r="BB100"/>
  <c i="7" r="F36"/>
  <c i="1" r="BC100"/>
  <c i="4" l="1" r="R121"/>
  <c r="R120"/>
  <c i="3" r="R166"/>
  <c i="2" r="R675"/>
  <c r="T141"/>
  <c i="3" r="T128"/>
  <c r="T127"/>
  <c i="6" r="R123"/>
  <c r="R122"/>
  <c i="3" r="R128"/>
  <c r="R127"/>
  <c i="6" r="T123"/>
  <c r="T122"/>
  <c i="3" r="P166"/>
  <c i="2" r="P675"/>
  <c r="R140"/>
  <c i="6" r="P123"/>
  <c r="P122"/>
  <c i="1" r="AU99"/>
  <c i="3" r="P128"/>
  <c i="5" r="T119"/>
  <c i="2" r="T675"/>
  <c r="P141"/>
  <c r="P140"/>
  <c i="1" r="AU95"/>
  <c i="2" r="BK675"/>
  <c r="J675"/>
  <c r="J105"/>
  <c i="6" r="BK123"/>
  <c r="J123"/>
  <c r="J97"/>
  <c i="7" r="BK121"/>
  <c r="J121"/>
  <c r="J97"/>
  <c i="3" r="BK128"/>
  <c r="J128"/>
  <c r="J97"/>
  <c i="5" r="BK120"/>
  <c r="J120"/>
  <c r="J97"/>
  <c i="4" r="BK120"/>
  <c r="J120"/>
  <c i="3" r="BK127"/>
  <c r="J127"/>
  <c r="J96"/>
  <c i="2" r="BK140"/>
  <c r="J140"/>
  <c i="3" r="J34"/>
  <c i="1" r="AW96"/>
  <c r="AT96"/>
  <c i="3" r="F34"/>
  <c i="1" r="BA96"/>
  <c i="4" r="J34"/>
  <c i="1" r="AW97"/>
  <c r="AT97"/>
  <c i="5" r="F34"/>
  <c i="1" r="BA98"/>
  <c i="6" r="J34"/>
  <c i="1" r="AW99"/>
  <c r="AT99"/>
  <c r="AZ94"/>
  <c r="W29"/>
  <c r="BC94"/>
  <c r="W32"/>
  <c r="BD94"/>
  <c r="W33"/>
  <c i="2" r="J34"/>
  <c i="1" r="AW95"/>
  <c r="AT95"/>
  <c i="2" r="F34"/>
  <c i="1" r="BA95"/>
  <c i="2" r="J30"/>
  <c i="1" r="AG95"/>
  <c i="4" r="F34"/>
  <c i="1" r="BA97"/>
  <c i="4" r="J30"/>
  <c i="1" r="AG97"/>
  <c i="5" r="J34"/>
  <c i="1" r="AW98"/>
  <c r="AT98"/>
  <c i="6" r="F34"/>
  <c i="1" r="BA99"/>
  <c i="7" r="J34"/>
  <c i="1" r="AW100"/>
  <c r="AT100"/>
  <c i="7" r="F34"/>
  <c i="1" r="BA100"/>
  <c r="BB94"/>
  <c r="AX94"/>
  <c i="2" l="1" r="T140"/>
  <c i="3" r="P127"/>
  <c i="1" r="AU96"/>
  <c i="6" r="BK122"/>
  <c r="J122"/>
  <c r="J96"/>
  <c i="5" r="BK119"/>
  <c r="J119"/>
  <c r="J96"/>
  <c i="7" r="BK120"/>
  <c r="J120"/>
  <c r="J96"/>
  <c i="1" r="AN97"/>
  <c i="4" r="J96"/>
  <c r="J39"/>
  <c i="1" r="AN95"/>
  <c i="2" r="J96"/>
  <c r="J39"/>
  <c i="1" r="AU94"/>
  <c i="3" r="J30"/>
  <c i="1" r="AG96"/>
  <c r="AN96"/>
  <c r="AY94"/>
  <c r="BA94"/>
  <c r="W30"/>
  <c r="W31"/>
  <c r="AV94"/>
  <c r="AK29"/>
  <c i="3" l="1" r="J39"/>
  <c i="7" r="J30"/>
  <c i="1" r="AG100"/>
  <c i="5" r="J30"/>
  <c i="1" r="AG98"/>
  <c i="6" r="J30"/>
  <c i="1" r="AG99"/>
  <c r="AN99"/>
  <c r="AW94"/>
  <c r="AK30"/>
  <c i="7" l="1" r="J39"/>
  <c i="5" r="J39"/>
  <c i="6" r="J39"/>
  <c i="1" r="AN98"/>
  <c r="AN100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<sst xmlns="http://schemas.openxmlformats.org/spreadsheetml/2006/main">
  <si>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</si>
  <si>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</si>
  <si>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</si>
  <si>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</si>
  <si>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{e33d3939-93d2-426d-929c-23927380bbf1}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</si>
  <si>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</si>
  <si>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</si>
  <si>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</si>
  <si>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</si>
  <si>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</si>
  <si>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</si>
  <si>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</si>
  <si>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</si>
  <si>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</si>
  <si>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58/2025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</si>
  <si>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</si>
  <si>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</si>
  <si>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BD Hodonícké svahy</t>
  </si>
  <si>
    <t>KSO:</t>
  </si>
  <si>
    <t>CC-CZ:</t>
  </si>
  <si>
    <t>Místo:</t>
  </si>
  <si>
    <t>ul. Panská, ul. Polní, Hodonice, okr. Znojmo</t>
  </si>
  <si>
    <t>Datum:</t>
  </si>
  <si>
    <t>17. 2. 2025</t>
  </si>
  <si>
    <t>Zadavatel:</t>
  </si>
  <si>
    <t>IČ:</t>
  </si>
  <si>
    <t>ADZ Investment s.r.o., Sokolova 408/1c, Horní Herš</t>
  </si>
  <si>
    <t>DIČ:</t>
  </si>
  <si>
    <t>Uchazeč:</t>
  </si>
  <si>
    <t>Vyplň údaj</t>
  </si>
  <si>
    <t>Projektant:</t>
  </si>
  <si>
    <t>Atelier 99</t>
  </si>
  <si>
    <t>True</t>
  </si>
  <si>
    <t>Zpracovatel:</t>
  </si>
  <si>
    <t>01890000</t>
  </si>
  <si>
    <t>Jan Petr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</si>
  <si>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</si>
  <si>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</si>
  <si>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</si>
  <si>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</si>
  <si>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</si>
  <si>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</si>
  <si>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</si>
  <si>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</si>
  <si>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</si>
  <si>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</si>
  <si>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</si>
  <si>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</si>
  <si>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</si>
  <si>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</si>
  <si>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</si>
  <si>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</si>
  <si>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</si>
  <si>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</si>
  <si>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</si>
  <si>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</si>
  <si>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</si>
  <si>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</si>
  <si>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</si>
  <si>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</si>
  <si>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</si>
  <si>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</si>
  <si>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</si>
  <si>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</si>
  <si>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</si>
  <si>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</si>
  <si>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</si>
  <si>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</si>
  <si>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</si>
  <si>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</si>
  <si>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</si>
  <si>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</si>
  <si>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</si>
  <si>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</si>
  <si>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</si>
  <si>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</si>
  <si>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</si>
  <si>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</si>
  <si>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</si>
  <si>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</si>
  <si>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</si>
  <si>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</si>
  <si>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</si>
  <si>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ASŘ</t>
  </si>
  <si>
    <t>STA</t>
  </si>
  <si>
    <t>1</t>
  </si>
  <si>
    <t>{d09c4882-0796-45c9-a339-980f781ec4bb}</t>
  </si>
  <si>
    <t>02</t>
  </si>
  <si>
    <t>ZTI</t>
  </si>
  <si>
    <t>{0b3686ba-57da-4149-9809-503714089b8b}</t>
  </si>
  <si>
    <t>03</t>
  </si>
  <si>
    <t>ELE</t>
  </si>
  <si>
    <t>{a93dcfc6-0d40-43b0-aa64-dbb2ba1052bc}</t>
  </si>
  <si>
    <t>04</t>
  </si>
  <si>
    <t>VZT</t>
  </si>
  <si>
    <t>{48a47e0b-4612-428d-8a5a-ff1989f5f68e}</t>
  </si>
  <si>
    <t>05</t>
  </si>
  <si>
    <t>ÚT</t>
  </si>
  <si>
    <t>{e21a2fe7-e168-47e3-8fa9-dd5367cb2db9}</t>
  </si>
  <si>
    <t>VRN</t>
  </si>
  <si>
    <t>Vedlejší rozpočtové náklady</t>
  </si>
  <si>
    <t>VON</t>
  </si>
  <si>
    <t>{9f334703-8cf4-43ff-b4b3-fb6c71be38d0}</t>
  </si>
  <si>
    <t>KRYCÍ LIST SOUPISU PRACÍ</t>
  </si>
  <si>
    <t>Objekt:</t>
  </si>
  <si>
    <t>01 - ASŘ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</si>
  <si>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</si>
  <si>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</si>
  <si>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</si>
  <si>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</si>
  <si>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</si>
  <si>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</si>
  <si>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</si>
  <si>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</si>
  <si>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</si>
  <si>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</si>
  <si>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</si>
  <si>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</si>
  <si>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</si>
  <si>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</si>
  <si>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</si>
  <si>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</si>
  <si>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</si>
  <si>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</si>
  <si>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</si>
  <si>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</si>
  <si>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</si>
  <si>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</si>
  <si>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</si>
  <si>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</si>
  <si>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</si>
  <si>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</si>
  <si>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</si>
  <si>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</si>
  <si>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</si>
  <si>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</si>
  <si>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</si>
  <si>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</si>
  <si>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</si>
  <si>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</si>
  <si>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</si>
  <si>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</si>
  <si>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</si>
  <si>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</si>
  <si>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</si>
  <si>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</si>
  <si>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</si>
  <si>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</si>
  <si>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</si>
  <si>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</si>
  <si>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</si>
  <si>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</si>
  <si>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</si>
  <si>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</si>
  <si>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plochy do 500 m2 tl vrstvy do 200 mm strojně</t>
  </si>
  <si>
    <t>m2</t>
  </si>
  <si>
    <t>CS ÚRS 2025 01</t>
  </si>
  <si>
    <t>4</t>
  </si>
  <si>
    <t>2</t>
  </si>
  <si>
    <t>-664457107</t>
  </si>
  <si>
    <t>VV</t>
  </si>
  <si>
    <t>ornice + 15 % kolem objektu</t>
  </si>
  <si>
    <t>(17,225*0,8+21,075*(5,925-0,6)+19,55*1,775+(0,7+3,15)*(2,95+0,7)+(0,7*3+3,15*3)*(3,45+0,7)+(0,7*2+3,15)*(3,95+0,7))*1,15</t>
  </si>
  <si>
    <t>Součet</t>
  </si>
  <si>
    <t>131251105</t>
  </si>
  <si>
    <t>Hloubení jam nezapažených v hornině třídy těžitelnosti I skupiny 3 objemu do 1000 m3 strojně</t>
  </si>
  <si>
    <t>m3</t>
  </si>
  <si>
    <t>-1660427880</t>
  </si>
  <si>
    <t>jáma - podsklepená část objektu</t>
  </si>
  <si>
    <t>(17,225*0,8+21,075*(5,925-0,6)+19,55*1,775)*4,07</t>
  </si>
  <si>
    <t>(6,9+3,85+0,6+17,225+7,7+1,525+19,55+0,7*7)*0,7*4,15</t>
  </si>
  <si>
    <t>nepodsklepená část objektu</t>
  </si>
  <si>
    <t>(0,7+3,15)*(2,95+0,7)+(0,7*3+3,15*3)*(3,45+0,7)+(0,7*2+3,15)*(3,95+0,7)*2,75</t>
  </si>
  <si>
    <t>3</t>
  </si>
  <si>
    <t>132254102</t>
  </si>
  <si>
    <t>Hloubení rýh zapažených š do 800 mm v hornině třídy těžitelnosti I skupiny 3 objem do 50 m3 strojně</t>
  </si>
  <si>
    <t>-1840312823</t>
  </si>
  <si>
    <t>(0,5*0,7*6)*2,1</t>
  </si>
  <si>
    <t>(0,5*0,7*6)*1,85</t>
  </si>
  <si>
    <t>(0,5*0,7*6)*1,6</t>
  </si>
  <si>
    <t>(1,15+3,15+1,65*2+3,15*2+2,15*2+3,15*2+1,65)*0,7*1,35</t>
  </si>
  <si>
    <t>151101101</t>
  </si>
  <si>
    <t>Zřízení příložného pažení a rozepření stěn rýh hl do 2 m</t>
  </si>
  <si>
    <t>950721570</t>
  </si>
  <si>
    <t>(0,5*6)*2,1</t>
  </si>
  <si>
    <t>(0,5*6)*1,85</t>
  </si>
  <si>
    <t>(0,5*6)*1,6</t>
  </si>
  <si>
    <t>(1,15+3,15+1,65*2+3,15*2+2,15*2+3,15*2+1,65)*1,35</t>
  </si>
  <si>
    <t>5</t>
  </si>
  <si>
    <t>151101111</t>
  </si>
  <si>
    <t>Odstranění příložného pažení a rozepření stěn rýh hl do 2 m</t>
  </si>
  <si>
    <t>1123103880</t>
  </si>
  <si>
    <t>6</t>
  </si>
  <si>
    <t>162751117</t>
  </si>
  <si>
    <t>Vodorovné přemístění přes 9 000 do 10000 m výkopku/sypaniny z horniny třídy těžitelnosti I skupiny 1 až 3</t>
  </si>
  <si>
    <t>-322169139</t>
  </si>
  <si>
    <t>odvoz přebytečného výkopku na skládku</t>
  </si>
  <si>
    <t>1054</t>
  </si>
  <si>
    <t>7</t>
  </si>
  <si>
    <t>162751119</t>
  </si>
  <si>
    <t>Příplatek k vodorovnému přemístění výkopku/sypaniny z horniny třídy těžitelnosti I skupiny 1 až 3 ZKD 1000 m přes 10000 m</t>
  </si>
  <si>
    <t>1763223506</t>
  </si>
  <si>
    <t>1054*5 'Přepočtené koeficientem množství</t>
  </si>
  <si>
    <t>8</t>
  </si>
  <si>
    <t>167151111</t>
  </si>
  <si>
    <t>Nakládání výkopku z hornin třídy těžitelnosti I skupiny 1 až 3 přes 100 m3</t>
  </si>
  <si>
    <t>24250113</t>
  </si>
  <si>
    <t>9</t>
  </si>
  <si>
    <t>171201231</t>
  </si>
  <si>
    <t>Poplatek za uložení zeminy a kamení na recyklační skládce (skládkovné) kód odpadu 17 05 04</t>
  </si>
  <si>
    <t>t</t>
  </si>
  <si>
    <t>2064511092</t>
  </si>
  <si>
    <t>1054*1,8 'Přepočtené koeficientem množství</t>
  </si>
  <si>
    <t>10</t>
  </si>
  <si>
    <t>171251201</t>
  </si>
  <si>
    <t>Uložení sypaniny na skládky nebo meziskládky</t>
  </si>
  <si>
    <t>678191881</t>
  </si>
  <si>
    <t>11</t>
  </si>
  <si>
    <t>174151101</t>
  </si>
  <si>
    <t>Zásyp jam, šachet rýh nebo kolem objektů sypaninou se zhutněním</t>
  </si>
  <si>
    <t>1676610556</t>
  </si>
  <si>
    <t>"předpokládaný objem zpětného zásypu"270</t>
  </si>
  <si>
    <t>181951112</t>
  </si>
  <si>
    <t>Úprava pláně v hornině třídy těžitelnosti I skupiny 1 až 3 se zhutněním strojně</t>
  </si>
  <si>
    <t>-418785457</t>
  </si>
  <si>
    <t>"f.01a" 129,1-12</t>
  </si>
  <si>
    <t>"f.01b"12-0,3*1,2</t>
  </si>
  <si>
    <t>13</t>
  </si>
  <si>
    <t>182151111</t>
  </si>
  <si>
    <t>Svahování v zářezech v hornině třídy těžitelnosti I skupiny 1 až 3 strojně</t>
  </si>
  <si>
    <t>1510028044</t>
  </si>
  <si>
    <t>(3,85+0,7+17,225+0,7*2+1,5*2+5,925+0,7*2+1,5+1,525+1,775+19,55+0,7*2+1,5*2+6,9+0,7*2+1,5)*1,5</t>
  </si>
  <si>
    <t>Zakládání</t>
  </si>
  <si>
    <t>14</t>
  </si>
  <si>
    <t>271532211</t>
  </si>
  <si>
    <t>Podsyp pod základové konstrukce se zhutněním z hrubého kameniva frakce 32 až 63 mm</t>
  </si>
  <si>
    <t>643899410</t>
  </si>
  <si>
    <t>((17,225+0,7*2)*(0,8+0,7)+(19,55+1,525+0,7*2)*(5,925-0,8+0,7)+(19,55+0,7*2)*(1,775+0,7*2))*0,25</t>
  </si>
  <si>
    <t>15</t>
  </si>
  <si>
    <t>271532213.R01</t>
  </si>
  <si>
    <t>Podsyp pod základové konstrukce se zhutněním z hrubého kameniva frakce 4 až 8 mm</t>
  </si>
  <si>
    <t>-1763663388</t>
  </si>
  <si>
    <t>((17,225-0,3*2)*(0,8-0,3)+(19,55+1,525-0,3*2)*(5,925-0,8)-(3,85+1,525)*0,3+(19,55-0,3*2)*(1,775-0,3))*0,05</t>
  </si>
  <si>
    <t>16</t>
  </si>
  <si>
    <t>271R001</t>
  </si>
  <si>
    <t>Provedení prostupů základovými konstrukcemi</t>
  </si>
  <si>
    <t>soubor</t>
  </si>
  <si>
    <t>-413796324</t>
  </si>
  <si>
    <t>17</t>
  </si>
  <si>
    <t>273313511</t>
  </si>
  <si>
    <t>Základové desky z betonu tř. C 12/15</t>
  </si>
  <si>
    <t>-1357615735</t>
  </si>
  <si>
    <t>podkladní beton-beton C12/15, tl. 50 mm</t>
  </si>
  <si>
    <t>(17,225*0,8+(19,55+1,525)*(5,925-0,8)+19,55*1,775)*0,05</t>
  </si>
  <si>
    <t>podkladní beton u nepodsklepené části</t>
  </si>
  <si>
    <t>(3,55*(0,1+2,85+0,2)+3,55*(0,1+3,35+0,2)*3+3,55*(0,1+3,85+0,2))*0,15</t>
  </si>
  <si>
    <t>18</t>
  </si>
  <si>
    <t>273322611</t>
  </si>
  <si>
    <t>Základové desky ze ŽB se zvýšenými nároky na prostředí tř. C 30/37</t>
  </si>
  <si>
    <t>-2075422200</t>
  </si>
  <si>
    <t>(17,225*0,8+(19,55+1,525)*(5,925-0,8)+19,55*1,775-8,075*1,2-1,875*2,075)*0,25+(8,075*1,2+1,875*2,075)*0,2</t>
  </si>
  <si>
    <t>19</t>
  </si>
  <si>
    <t>273351121</t>
  </si>
  <si>
    <t>Zřízení bednění základových desek</t>
  </si>
  <si>
    <t>-2028991357</t>
  </si>
  <si>
    <t>20</t>
  </si>
  <si>
    <t>273351122</t>
  </si>
  <si>
    <t>Odstranění bednění základových desek</t>
  </si>
  <si>
    <t>255677183</t>
  </si>
  <si>
    <t>273361821</t>
  </si>
  <si>
    <t>Výztuž základových desek betonářskou ocelí 10 505 (R)</t>
  </si>
  <si>
    <t>-669813538</t>
  </si>
  <si>
    <t>38,444*0,18</t>
  </si>
  <si>
    <t>22</t>
  </si>
  <si>
    <t>273362021</t>
  </si>
  <si>
    <t>Výztuž základových desek svařovanými sítěmi Kari</t>
  </si>
  <si>
    <t>-1317552433</t>
  </si>
  <si>
    <t>23</t>
  </si>
  <si>
    <t>274321511</t>
  </si>
  <si>
    <t>Základové pasy ze ŽB bez zvýšených nároků na prostředí tř. C 25/30</t>
  </si>
  <si>
    <t>954204942</t>
  </si>
  <si>
    <t>podkladní "pas" po obvodu základové desky (podsklepená část)</t>
  </si>
  <si>
    <t xml:space="preserve"> (21,075+0,8+5,925-0,3*2+1,525+1,775+19,55+6,9-0,3*2)*0,3*0,25</t>
  </si>
  <si>
    <t>pasy nepodsklepené části, š. 700 mm</t>
  </si>
  <si>
    <t>((1+0,5)*(3,15-2,85)*6+0,5*(2,85-2,35)*6+0,5*(2,35-1,85)*6+0,5*(1,85-1,35)*6+(1,15+3,15*5+1,65*3+2,15*2)*(1,35-0,8))*0,7</t>
  </si>
  <si>
    <t>24</t>
  </si>
  <si>
    <t>274361821</t>
  </si>
  <si>
    <t>Výztuž základových pasů betonářskou ocelí 10 505 (R)</t>
  </si>
  <si>
    <t>1782141248</t>
  </si>
  <si>
    <t>19,334*0,15</t>
  </si>
  <si>
    <t>25</t>
  </si>
  <si>
    <t>279113154</t>
  </si>
  <si>
    <t>Základová zeď tl přes 250 do 300 mm z tvárnic ztraceného bednění včetně výplně z betonu tř. C 25/30</t>
  </si>
  <si>
    <t>878708665</t>
  </si>
  <si>
    <t>(1*(2,85-2,35)*6+0,5*(2,35-1,85)*6+0,5*(1,85-1,35)*6+0,5*(1,35-0,85)*6+(1,15-0,2+(3,15+0,2*2)*5+(1,65-0,2)*3+(2,15-0,2)*2)*0,5)</t>
  </si>
  <si>
    <t>26</t>
  </si>
  <si>
    <t>279361821</t>
  </si>
  <si>
    <t>Výztuž základových zdí nosných betonářskou ocelí 10 505</t>
  </si>
  <si>
    <t>1667317359</t>
  </si>
  <si>
    <t>20.975*0,3*0,06</t>
  </si>
  <si>
    <t>Svislé a kompletní konstrukce</t>
  </si>
  <si>
    <t>27</t>
  </si>
  <si>
    <t>311234221</t>
  </si>
  <si>
    <t>Zdivo jednovrstvé z cihel děrovaných do P10 na maltu M10 tl 200 mm</t>
  </si>
  <si>
    <t>403216251</t>
  </si>
  <si>
    <t>atika střecha</t>
  </si>
  <si>
    <t>(19,5+0,75+0,65+4,8+3,85+4,3+3,85+1,5+8+1,9+3,85+8,55)*0,45</t>
  </si>
  <si>
    <t>28</t>
  </si>
  <si>
    <t>311234245</t>
  </si>
  <si>
    <t>Zdivo jednovrstvé z cihel děrovaných přes P10 do P15 na maltu M10 tl 250 mm</t>
  </si>
  <si>
    <t>-1531701309</t>
  </si>
  <si>
    <t>(1,2+0,25+2,7+1,2+2,3+0,25)*2,55</t>
  </si>
  <si>
    <t>29</t>
  </si>
  <si>
    <t>311234251</t>
  </si>
  <si>
    <t>Zdivo jednovrstvé z cihel děrovaných do P10 na maltu M10 tl 300 mm</t>
  </si>
  <si>
    <t>715379834</t>
  </si>
  <si>
    <t>2.np</t>
  </si>
  <si>
    <t>(0,3+3,55+9,575+2,4+0,3*2+4,055+0,65+5,325+1,525+0,3*2+5,425+3,55*5+0,3+9,75)*2,55</t>
  </si>
  <si>
    <t>-1*2,3-1,6*2,2-1*1,75-2,2*2,4*5-1*1,55-0,9*0,9</t>
  </si>
  <si>
    <t>3.np</t>
  </si>
  <si>
    <t>(21,275-0,3-1,725+0,5+0,65+4,675+4,05-0,2+0,3+3,925+0,3+3,55+3,275+0,125+4,65+0,3*2+7,4+1,6+3,55+0,3+5,6+0,15+2,585)*2,55</t>
  </si>
  <si>
    <t>-1+2,3-1+1,75-3*2,3-2,2*2,3*4-0,9*2,4-1*1,55-0,9*0,9</t>
  </si>
  <si>
    <t>atika 3.np</t>
  </si>
  <si>
    <t>(5,225+0,3+1,225+0,85+5,275+1,525+0,2)*0,4</t>
  </si>
  <si>
    <t>30</t>
  </si>
  <si>
    <t>311234261</t>
  </si>
  <si>
    <t>Zdivo jednovrstvé z cihel děrovaných přes P10 do P15 na maltu M10 tl 300 mm</t>
  </si>
  <si>
    <t>-2029130429</t>
  </si>
  <si>
    <t>1.pp</t>
  </si>
  <si>
    <t>(2,625*4-0,5*3+2,475-0,5+1,825-0,5+0,65+2,075)*2,55</t>
  </si>
  <si>
    <t>-0,8*2,1</t>
  </si>
  <si>
    <t>1.np</t>
  </si>
  <si>
    <t>-1*2,3-1,675*2,3-1,6*2,2-1*1,75-2,2*2,4*5-1*1,55-0,9*0,9-2,24*8,45</t>
  </si>
  <si>
    <t>31</t>
  </si>
  <si>
    <t>311236141</t>
  </si>
  <si>
    <t>Zdivo jednovrstvé zvukově izolační na cementovou maltu M10 z cihel děrovaných do P15 tl 300 mm</t>
  </si>
  <si>
    <t>48662560</t>
  </si>
  <si>
    <t>3,25*2,55</t>
  </si>
  <si>
    <t>(0,3*4+0,5+9,75+0,2+9,575+3+0,3+1,68+8,35+8,85*2)*2,55</t>
  </si>
  <si>
    <t>-0,8*2,1*5</t>
  </si>
  <si>
    <t>(0,3+0,65+2,35+0,38+7,8-0,385+2,585+0,3+0,15+5,6+0,3)*2,55</t>
  </si>
  <si>
    <t>-0,8*2,1*2</t>
  </si>
  <si>
    <t>32</t>
  </si>
  <si>
    <t>311272111</t>
  </si>
  <si>
    <t>Zdivo z pórobetonových tvárnic hladkých do P2 do 450 kg/m3 na tenkovrstvou maltu tl 250 mm</t>
  </si>
  <si>
    <t>-395343725</t>
  </si>
  <si>
    <t>1,8*2,8</t>
  </si>
  <si>
    <t>33</t>
  </si>
  <si>
    <t>317142434</t>
  </si>
  <si>
    <t>Překlad nenosný pórobetonový š 125 mm v do 250 mm na tenkovrstvou maltu dl přes 1250 do 1500 mm</t>
  </si>
  <si>
    <t>kus</t>
  </si>
  <si>
    <t>-1891724235</t>
  </si>
  <si>
    <t>34</t>
  </si>
  <si>
    <t>317168012</t>
  </si>
  <si>
    <t>Překlad keramický plochý š 115 mm dl 1250 mm</t>
  </si>
  <si>
    <t>-1588897837</t>
  </si>
  <si>
    <t>35</t>
  </si>
  <si>
    <t>317168022</t>
  </si>
  <si>
    <t>Překlad keramický plochý š 145 mm dl 1250 mm</t>
  </si>
  <si>
    <t>455704611</t>
  </si>
  <si>
    <t>36</t>
  </si>
  <si>
    <t>317321611</t>
  </si>
  <si>
    <t>Překlad ze ŽB tř. C 30/37</t>
  </si>
  <si>
    <t>768538425</t>
  </si>
  <si>
    <t>ŽB monolitické překlady (žebra stropní desky)</t>
  </si>
  <si>
    <t>1.NP, 300x250 mm</t>
  </si>
  <si>
    <t>((2,2+0,15*2)*5+1,775+0,15+1+0,15*2)*0,3*0,25</t>
  </si>
  <si>
    <t>37</t>
  </si>
  <si>
    <t>317351107</t>
  </si>
  <si>
    <t>Zřízení bednění překladů v do 4 m</t>
  </si>
  <si>
    <t>-2084331207</t>
  </si>
  <si>
    <t>((2,2+0,15*2)*5+1,775+0,15+1+0,15*2+0,3*2*7)*0,25*2*2</t>
  </si>
  <si>
    <t>38</t>
  </si>
  <si>
    <t>317351108</t>
  </si>
  <si>
    <t>Odstranění bednění překladů v do 4 m</t>
  </si>
  <si>
    <t>839460234</t>
  </si>
  <si>
    <t>39</t>
  </si>
  <si>
    <t>317361821</t>
  </si>
  <si>
    <t>Výztuž překladů a říms z betonářské oceli 10 505</t>
  </si>
  <si>
    <t>1609900139</t>
  </si>
  <si>
    <t>2,358*0,15</t>
  </si>
  <si>
    <t>40</t>
  </si>
  <si>
    <t>330321610</t>
  </si>
  <si>
    <t>Sloupy nebo pilíře ze ŽB tř. C 30/37 bez výztuže</t>
  </si>
  <si>
    <t>1794643450</t>
  </si>
  <si>
    <t>(0,25*0,5*6)*2,8</t>
  </si>
  <si>
    <t>41</t>
  </si>
  <si>
    <t>331351121</t>
  </si>
  <si>
    <t>Zřízení bednění čtyřúhelníkových sloupů v do 4 m průřezu přes 0,08 do 0,16 m2</t>
  </si>
  <si>
    <t>2131136483</t>
  </si>
  <si>
    <t>(1,5*6)*2,8</t>
  </si>
  <si>
    <t>42</t>
  </si>
  <si>
    <t>331351122</t>
  </si>
  <si>
    <t>Odstranění bednění čtyřúhelníkových sloupů v do 4 m průřezu přes 0,08 do 0,16 m2</t>
  </si>
  <si>
    <t>1831860992</t>
  </si>
  <si>
    <t>43</t>
  </si>
  <si>
    <t>331361821</t>
  </si>
  <si>
    <t>Výztuž sloupů hranatých betonářskou ocelí 10 505</t>
  </si>
  <si>
    <t>-372086950</t>
  </si>
  <si>
    <t>2,1*0,15</t>
  </si>
  <si>
    <t>44</t>
  </si>
  <si>
    <t>341321610</t>
  </si>
  <si>
    <t>Stěny nosné ze ŽB tř. C 30/37</t>
  </si>
  <si>
    <t>734629597</t>
  </si>
  <si>
    <t>žb stěny suterénu, v. 2,8 m</t>
  </si>
  <si>
    <t>(21,275-0,1*2+0,8+5,325+1,525+1,775+0,3*6+3,55*5+7,1-0,4*2)*2,8*0,3</t>
  </si>
  <si>
    <t>45</t>
  </si>
  <si>
    <t>341351111</t>
  </si>
  <si>
    <t>Zřízení oboustranného bednění nosných stěn</t>
  </si>
  <si>
    <t>-957307126</t>
  </si>
  <si>
    <t>(21,275-0,1*2+0,8+5,325+1,525+1,775+0,3*6+3,55*5+7,1-0,4*2)*2,8*2</t>
  </si>
  <si>
    <t>46</t>
  </si>
  <si>
    <t>341351112</t>
  </si>
  <si>
    <t>Odstranění oboustranného bednění nosných stěn</t>
  </si>
  <si>
    <t>887479870</t>
  </si>
  <si>
    <t>47</t>
  </si>
  <si>
    <t>341361821</t>
  </si>
  <si>
    <t>Výztuž stěn betonářskou ocelí 10 505</t>
  </si>
  <si>
    <t>-577101546</t>
  </si>
  <si>
    <t>47,334*0,15</t>
  </si>
  <si>
    <t>48</t>
  </si>
  <si>
    <t>342272225</t>
  </si>
  <si>
    <t>Příčka z pórobetonových hladkých tvárnic na tenkovrstvou maltu tl 100 mm</t>
  </si>
  <si>
    <t>132053468</t>
  </si>
  <si>
    <t>(0,45*3+1,08*2+0,6)*2,8</t>
  </si>
  <si>
    <t>-0,5*0,5*2</t>
  </si>
  <si>
    <t>(0,575+0,4+3,85+0,475)*2,8</t>
  </si>
  <si>
    <t>49</t>
  </si>
  <si>
    <t>342272235</t>
  </si>
  <si>
    <t>Příčka z pórobetonových hladkých tvárnic na tenkovrstvou maltu tl 125 mm</t>
  </si>
  <si>
    <t>-1176527330</t>
  </si>
  <si>
    <t>(3,55+0,25+1,825+1,91+0,275+2,175-0,3)*2,8</t>
  </si>
  <si>
    <t>-0,8*2,1*3</t>
  </si>
  <si>
    <t>(0,575+0,125+0,165+0,95+1,08+0,65+2,05+2,65+1,025+0,59+0,125+0,59+0,79+0,125+0,87+1,49+1,5+1,495+1,48)*2,8</t>
  </si>
  <si>
    <t>-0,5*0,5*3-0,8*2,1*2-0,7*2,1-0,8*2,1*4</t>
  </si>
  <si>
    <t>(0,575+0,125+0,165+0,95+1,08+0,65+2,05+2,65+1,025+0,59+0,125+0,59+0,79+0,125+0,87+1,49+1,5+1,495+1,48+3,93)*2,8</t>
  </si>
  <si>
    <t>(0,945+0,15+0,125+0,575+1,525+0,45+1,1+3,64*2+0,125+0,9+4,65+1,08+0,325+1,2)*2,8</t>
  </si>
  <si>
    <t>-0,8*2,1*3-0,7*2,1-0,5*0,5*3</t>
  </si>
  <si>
    <t>50</t>
  </si>
  <si>
    <t>342272245</t>
  </si>
  <si>
    <t>Příčka z pórobetonových hladkých tvárnic na tenkovrstvou maltu tl 150 mm</t>
  </si>
  <si>
    <t>-1050445485</t>
  </si>
  <si>
    <t>(3,55*4+3,93-1,49-1,5-1,495-1,48)*2,8</t>
  </si>
  <si>
    <t>(3,55*4-1,49-1,5-1,495-1,48)*2,8</t>
  </si>
  <si>
    <t>(0,08+1,835+2,39+0,15)*2,8</t>
  </si>
  <si>
    <t>51</t>
  </si>
  <si>
    <t>342291121</t>
  </si>
  <si>
    <t>Ukotvení příček k cihelným konstrukcím plochými kotvami</t>
  </si>
  <si>
    <t>m</t>
  </si>
  <si>
    <t>-1946651536</t>
  </si>
  <si>
    <t>52</t>
  </si>
  <si>
    <t>346272226</t>
  </si>
  <si>
    <t>Přizdívka z pórobetonových tvárnic tl 75 mm</t>
  </si>
  <si>
    <t>-1472526706</t>
  </si>
  <si>
    <t>0,84</t>
  </si>
  <si>
    <t>1,00</t>
  </si>
  <si>
    <t>2,74</t>
  </si>
  <si>
    <t>53</t>
  </si>
  <si>
    <t>346272256</t>
  </si>
  <si>
    <t>Přizdívka z pórobetonových tvárnic tl 150 mm</t>
  </si>
  <si>
    <t>-1014974539</t>
  </si>
  <si>
    <t>0,87</t>
  </si>
  <si>
    <t>Vodorovné konstrukce</t>
  </si>
  <si>
    <t>54</t>
  </si>
  <si>
    <t>413941123</t>
  </si>
  <si>
    <t>Osazování ocelových válcovaných nosníků stropů I, IE, U, UE nebo L č. 14 až 22 nebo výšky přes 120 do 220 mm</t>
  </si>
  <si>
    <t>-908741092</t>
  </si>
  <si>
    <t>"průvlak L 200/20 mm"(2,8+0,1*2)*59,95/1000</t>
  </si>
  <si>
    <t>"I160" (2,4+0,3+0,125+3,93+0,1*2)*2*18/1000</t>
  </si>
  <si>
    <t>55</t>
  </si>
  <si>
    <t>M</t>
  </si>
  <si>
    <t>13010450</t>
  </si>
  <si>
    <t>úhelník ocelový rovnostranný jakost S355J2 (11 503) 200x200x20mm</t>
  </si>
  <si>
    <t>-1214309652</t>
  </si>
  <si>
    <t>0,18*1,1 'Přepočtené koeficientem množství</t>
  </si>
  <si>
    <t>56</t>
  </si>
  <si>
    <t>13010718</t>
  </si>
  <si>
    <t>ocel profilová jakost S235JR (11 375) průřez I (IPN) 160</t>
  </si>
  <si>
    <t>1681516925</t>
  </si>
  <si>
    <t>0,25*1,1 'Přepočtené koeficientem množství</t>
  </si>
  <si>
    <t>57</t>
  </si>
  <si>
    <t>413941125</t>
  </si>
  <si>
    <t>Osazování ocelových válcovaných nosníků stropů I, IE, U, UE nebo L č. 24 a výše nebo výšky přes 220 mm</t>
  </si>
  <si>
    <t>-1350256648</t>
  </si>
  <si>
    <t>"I240" (11,4+3,25)*2*36,2/1000</t>
  </si>
  <si>
    <t>58</t>
  </si>
  <si>
    <t>13010726</t>
  </si>
  <si>
    <t>ocel profilová jakost S235JR (11 375) průřez I (IPN) 240</t>
  </si>
  <si>
    <t>1293679683</t>
  </si>
  <si>
    <t>1,061*1,1 'Přepočtené koeficientem množství</t>
  </si>
  <si>
    <t>59</t>
  </si>
  <si>
    <t>411133902.R01</t>
  </si>
  <si>
    <t>Dodávka a montáž stropních panelů z betonu předpjatého tl. 200 mm</t>
  </si>
  <si>
    <t>-1844635051</t>
  </si>
  <si>
    <t>nad 1.pp</t>
  </si>
  <si>
    <t>3,55*6,3+3,55*4*3+1,25*1,45+3,55*1,15*2+1,875*2,6+3,55*3,85+1,525*2,6+5,225*3,25+1,225*2,075</t>
  </si>
  <si>
    <t>nad 1.np</t>
  </si>
  <si>
    <t>3,55*6,45+3,55*4,25*3+6,75*2,7+5,075*2,65+3,55*1,935</t>
  </si>
  <si>
    <t>nad 2.np</t>
  </si>
  <si>
    <t>nad 3.np</t>
  </si>
  <si>
    <t>3,55*8,35+(3,64*2+0,125)*8,05+(3+0,9+2,4)*2,7+1,475*0,65+7*2,35+(0,4+3,85+3,15)*(4,675-2,35)+3,55*4,225</t>
  </si>
  <si>
    <t>60</t>
  </si>
  <si>
    <t>411321616</t>
  </si>
  <si>
    <t>Stropy deskové ze ŽB tř. C 30/37</t>
  </si>
  <si>
    <t>-884514214</t>
  </si>
  <si>
    <t>107*0,2</t>
  </si>
  <si>
    <t>2,97*0,2</t>
  </si>
  <si>
    <t>balkonová deska - nad 1.NP</t>
  </si>
  <si>
    <t>34,258*0,17</t>
  </si>
  <si>
    <t>nad 2.NP</t>
  </si>
  <si>
    <t>61</t>
  </si>
  <si>
    <t>411351011</t>
  </si>
  <si>
    <t>Zřízení bednění stropů deskových tl přes 5 do 25 cm bez podpěrné kce</t>
  </si>
  <si>
    <t>-1397220300</t>
  </si>
  <si>
    <t>(0,3+3,55)*3,605+(0,3*2+3,55*2)*4,085+(0,3*2+3,55)*4,6+(3,55+0,3)*4,3+(0,3*2+9,575)*(0,3*2+1,2+1,5)-(2,7+1,2+2,4)*1,2</t>
  </si>
  <si>
    <t>(0,125+0,075+1,3)*2,7-0,78*1,38</t>
  </si>
  <si>
    <t>(0,3+3,55)*2,26+(0,3*2+3,55*2)*1,76+(0,3*2+3,55)*1,26+(3,55+0,3)*1,76</t>
  </si>
  <si>
    <t>62</t>
  </si>
  <si>
    <t>411351012</t>
  </si>
  <si>
    <t>Odstranění bednění stropů deskových tl přes 5 do 25 cm bez podpěrné kce</t>
  </si>
  <si>
    <t>-1317254579</t>
  </si>
  <si>
    <t>63</t>
  </si>
  <si>
    <t>411354313</t>
  </si>
  <si>
    <t>Zřízení podpěrné konstrukce stropů výšky do 4 m tl přes 15 do 25 cm</t>
  </si>
  <si>
    <t>6308088</t>
  </si>
  <si>
    <t>64</t>
  </si>
  <si>
    <t>411354314</t>
  </si>
  <si>
    <t>Odstranění podpěrné konstrukce stropů výšky do 4 m tl přes 15 do 25 cm</t>
  </si>
  <si>
    <t>1021878449</t>
  </si>
  <si>
    <t>65</t>
  </si>
  <si>
    <t>411361821</t>
  </si>
  <si>
    <t>Výztuž stropů betonářskou ocelí 10 505</t>
  </si>
  <si>
    <t>-1899430278</t>
  </si>
  <si>
    <t>55,042*0,15</t>
  </si>
  <si>
    <t>66</t>
  </si>
  <si>
    <t>413941135</t>
  </si>
  <si>
    <t>Osazování ocelových válcovaných nosníků stropů HEA nebo HEB výšky přes 220 mm</t>
  </si>
  <si>
    <t>-554075584</t>
  </si>
  <si>
    <t>"HEB280"4,775*104,03/1000</t>
  </si>
  <si>
    <t>"HEB300" (3,275+0,125+0,93+0,125+0,87+0,15*2)*117/1000</t>
  </si>
  <si>
    <t>67</t>
  </si>
  <si>
    <t>13010988</t>
  </si>
  <si>
    <t>ocel profilová jakost S235JR (11 375) průřez HEB 280</t>
  </si>
  <si>
    <t>660533223</t>
  </si>
  <si>
    <t>0,497*1,1 'Přepočtené koeficientem množství</t>
  </si>
  <si>
    <t>68</t>
  </si>
  <si>
    <t>13010990</t>
  </si>
  <si>
    <t>ocel profilová jakost S235JR (11 375) průřez HEB 300</t>
  </si>
  <si>
    <t>-1017556550</t>
  </si>
  <si>
    <t>0,658*1,1 'Přepočtené koeficientem množství</t>
  </si>
  <si>
    <t>69</t>
  </si>
  <si>
    <t>413R001</t>
  </si>
  <si>
    <t>Provedení prostupů střešní a stropní konstrukcí</t>
  </si>
  <si>
    <t>-823543275</t>
  </si>
  <si>
    <t>70</t>
  </si>
  <si>
    <t>417321616</t>
  </si>
  <si>
    <t>Ztužující pásy a věnce ze ŽB tř. C 30/37</t>
  </si>
  <si>
    <t>2059689531</t>
  </si>
  <si>
    <t>1.PP - 300x250 mm</t>
  </si>
  <si>
    <t>(0,15*2+2,6+0,115+3,585+0,15+1,2+0,25+2,6-0,5+0,15+1,8+0,025+1,2+0,025+2,6+0,15+2,41+0,115+0,75/2+0,15+1,775+0,45+0,15+1,9+0,15)*0,3*0,25</t>
  </si>
  <si>
    <t>1.PP - 250x250 mm</t>
  </si>
  <si>
    <t>(2,7+1,2+2,3)*0,25*0,25</t>
  </si>
  <si>
    <t>1.NP - 300x250 mm</t>
  </si>
  <si>
    <t>(3,85+6,45+4,25*4+0,15*3+1,68+0,15+2,7+0,125+3,93+0,65+0,3+5,325+1,525+1,935)*0,3*0,25</t>
  </si>
  <si>
    <t>1.NP - 150x250 mm</t>
  </si>
  <si>
    <t>(2,24+0,15*2)*0,15*0,25</t>
  </si>
  <si>
    <t>2.NP - 300x250 mm</t>
  </si>
  <si>
    <t xml:space="preserve">2.NP -  150x250 mm</t>
  </si>
  <si>
    <t>3.NP - 300x250 mm</t>
  </si>
  <si>
    <t>6,09</t>
  </si>
  <si>
    <t>71</t>
  </si>
  <si>
    <t>417351115</t>
  </si>
  <si>
    <t>Zřízení bednění ztužujících věnců</t>
  </si>
  <si>
    <t>1482919089</t>
  </si>
  <si>
    <t>72</t>
  </si>
  <si>
    <t>417351116</t>
  </si>
  <si>
    <t>Odstranění bednění ztužujících věnců</t>
  </si>
  <si>
    <t>-1423481598</t>
  </si>
  <si>
    <t>73</t>
  </si>
  <si>
    <t>417361821</t>
  </si>
  <si>
    <t>Výztuž ztužujících pásů a věnců betonářskou ocelí 10 505</t>
  </si>
  <si>
    <t>-1809999435</t>
  </si>
  <si>
    <t>15,357*0,12</t>
  </si>
  <si>
    <t>74</t>
  </si>
  <si>
    <t>430321616</t>
  </si>
  <si>
    <t>Schodišťová konstrukce a rampa ze ŽB tř. C 30/37</t>
  </si>
  <si>
    <t>785684770</t>
  </si>
  <si>
    <t>deska, tl. 180 mm</t>
  </si>
  <si>
    <t>1,2*0,339*(9+10)*0,18*3</t>
  </si>
  <si>
    <t>mezipodesta, tl. 200 mm</t>
  </si>
  <si>
    <t>1,2*1,2*0,2*3</t>
  </si>
  <si>
    <t>stupně</t>
  </si>
  <si>
    <t>1,2*0,158*0,3/2*(9+10)*3</t>
  </si>
  <si>
    <t>75</t>
  </si>
  <si>
    <t>430361821</t>
  </si>
  <si>
    <t>Výztuž schodišťové konstrukce a rampy betonářskou ocelí 10 505</t>
  </si>
  <si>
    <t>-2134363161</t>
  </si>
  <si>
    <t>6,659*0,15</t>
  </si>
  <si>
    <t>76</t>
  </si>
  <si>
    <t>431351121</t>
  </si>
  <si>
    <t>Zřízení bednění podest schodišť a ramp přímočarých v do 4 m</t>
  </si>
  <si>
    <t>1566325757</t>
  </si>
  <si>
    <t>bednění desky+mezipodesty</t>
  </si>
  <si>
    <t>1,2*0,339*(9+10)*3+1,2*1,2*3</t>
  </si>
  <si>
    <t>bednění stupňů</t>
  </si>
  <si>
    <t>1,2*0,158*(9+10)*3</t>
  </si>
  <si>
    <t>77</t>
  </si>
  <si>
    <t>431351122</t>
  </si>
  <si>
    <t>Odstranění bednění podest schodišť a ramp přímočarých v do 4 m</t>
  </si>
  <si>
    <t>683408925</t>
  </si>
  <si>
    <t>Úpravy povrchů, podlahy a osazování výplní</t>
  </si>
  <si>
    <t>78</t>
  </si>
  <si>
    <t>611131121</t>
  </si>
  <si>
    <t>Penetrační disperzní nátěr vnitřních stropů nanášený ručně</t>
  </si>
  <si>
    <t>-24642890</t>
  </si>
  <si>
    <t>omítka stropů</t>
  </si>
  <si>
    <t>(24,9+19,8*2+21,6+12,8+19,8)*2+3,9+19,9+103,7-4,5-2</t>
  </si>
  <si>
    <t>"C01"129,1-12</t>
  </si>
  <si>
    <t>79</t>
  </si>
  <si>
    <t>611142001</t>
  </si>
  <si>
    <t>Pletivo sklovláknité vnitřních stropů vtlačené do tmelu</t>
  </si>
  <si>
    <t>162717422</t>
  </si>
  <si>
    <t>80</t>
  </si>
  <si>
    <t>611311131</t>
  </si>
  <si>
    <t>Vápenný štuk vnitřních rovných stropů tloušťky do 3 mm</t>
  </si>
  <si>
    <t>-681531346</t>
  </si>
  <si>
    <t>81</t>
  </si>
  <si>
    <t>611341121</t>
  </si>
  <si>
    <t>Sádrová nebo vápenosádrová omítka hladká jednovrstvá vnitřních stropů rovných nanášená ručně</t>
  </si>
  <si>
    <t>-1017529644</t>
  </si>
  <si>
    <t>82</t>
  </si>
  <si>
    <t>612131100</t>
  </si>
  <si>
    <t>Vápenný postřik vnitřních stěn nanášený ručně</t>
  </si>
  <si>
    <t>94499059</t>
  </si>
  <si>
    <t>"1.PP"180,36</t>
  </si>
  <si>
    <t>83</t>
  </si>
  <si>
    <t>612131121</t>
  </si>
  <si>
    <t>Penetrační disperzní nátěr vnitřních stěn nanášený ručně</t>
  </si>
  <si>
    <t>1670406275</t>
  </si>
  <si>
    <t>"1.NP, v. 2,7 m"565,18</t>
  </si>
  <si>
    <t>"2.NP, v. 2,7 m"565,18</t>
  </si>
  <si>
    <t>"3.NP, v. 2,7 m"465,8</t>
  </si>
  <si>
    <t>"odečet plochy otvorů" -129,4</t>
  </si>
  <si>
    <t>"odečet plochy obkladů" -235,85</t>
  </si>
  <si>
    <t>84</t>
  </si>
  <si>
    <t>612321141</t>
  </si>
  <si>
    <t>Vápenocementová omítka štuková dvouvrstvá vnitřních stěn nanášená ručně</t>
  </si>
  <si>
    <t>-11704969</t>
  </si>
  <si>
    <t>85</t>
  </si>
  <si>
    <t>612341121</t>
  </si>
  <si>
    <t>Sádrová nebo vápenosádrová omítka hladká jednovrstvá vnitřních stěn nanášená ručně</t>
  </si>
  <si>
    <t>-1521729281</t>
  </si>
  <si>
    <t>86</t>
  </si>
  <si>
    <t>621131121</t>
  </si>
  <si>
    <t>Penetrační nátěr vnějších podhledů nanášený ručně</t>
  </si>
  <si>
    <t>1363816053</t>
  </si>
  <si>
    <t>"R.04"(0,3+3,55)*2,26+(0,3*2+3,55*2)*1,76+(0,3+3,55+0,3)*1,26+(3,55+0,3)*1,76</t>
  </si>
  <si>
    <t>87</t>
  </si>
  <si>
    <t>621142001</t>
  </si>
  <si>
    <t>Sklovláknité pletivo vnějších podhledů vtlačené do tmelu</t>
  </si>
  <si>
    <t>-850933201</t>
  </si>
  <si>
    <t>88</t>
  </si>
  <si>
    <t>621151031</t>
  </si>
  <si>
    <t>Penetrační silikonový nátěr vnějších pastovitých tenkovrstvých omítek podhledů</t>
  </si>
  <si>
    <t>-1938823580</t>
  </si>
  <si>
    <t>89</t>
  </si>
  <si>
    <t>621531032</t>
  </si>
  <si>
    <t>Tenkovrstvá silikonová zatíraná omítka zrnitost 3,0 mm vnějších podhledů</t>
  </si>
  <si>
    <t>-821529321</t>
  </si>
  <si>
    <t>90</t>
  </si>
  <si>
    <t>622143003</t>
  </si>
  <si>
    <t>Montáž omítkových plastových nebo pozinkovaných rohových profilů</t>
  </si>
  <si>
    <t>717306743</t>
  </si>
  <si>
    <t>91</t>
  </si>
  <si>
    <t>19416053</t>
  </si>
  <si>
    <t>profil rohový Al s výztužnou tkaninou š 100/230mm</t>
  </si>
  <si>
    <t>1986503123</t>
  </si>
  <si>
    <t>785*1,05 'Přepočtené koeficientem množství</t>
  </si>
  <si>
    <t>92</t>
  </si>
  <si>
    <t>622143004</t>
  </si>
  <si>
    <t>Montáž omítkových samolepících začišťovacích profilů pro spojení s okenním rámem</t>
  </si>
  <si>
    <t>687671424</t>
  </si>
  <si>
    <t>93</t>
  </si>
  <si>
    <t>59051476</t>
  </si>
  <si>
    <t>profil napojovací okenní PVC s výztužnou tkaninou 9mm</t>
  </si>
  <si>
    <t>1074603910</t>
  </si>
  <si>
    <t>224*1,05 'Přepočtené koeficientem množství</t>
  </si>
  <si>
    <t>94</t>
  </si>
  <si>
    <t>622151031</t>
  </si>
  <si>
    <t>Penetrační silikonový nátěr vnějších pastovitých tenkovrstvých omítek stěn</t>
  </si>
  <si>
    <t>233704532</t>
  </si>
  <si>
    <t>silikonsilikátová omítka (skl. W/02a, W/02c, W/03a, W/03b)</t>
  </si>
  <si>
    <t>296,91</t>
  </si>
  <si>
    <t>95</t>
  </si>
  <si>
    <t>622211041</t>
  </si>
  <si>
    <t>Montáž kontaktního zateplení vnějších stěn lepením a mechanickým kotvením polystyrénových desek do betonu a zdiva tl přes 160 do 200 mm</t>
  </si>
  <si>
    <t>460742755</t>
  </si>
  <si>
    <t>"skladba W02a, W03a - EPS, tl. 200 mm"289,6</t>
  </si>
  <si>
    <t>96</t>
  </si>
  <si>
    <t>28375954</t>
  </si>
  <si>
    <t>deska EPS 70 fasádní λ=0,039 tl 200mm</t>
  </si>
  <si>
    <t>1099670785</t>
  </si>
  <si>
    <t>289,6*1,05 'Přepočtené koeficientem množství</t>
  </si>
  <si>
    <t>97</t>
  </si>
  <si>
    <t>36968252</t>
  </si>
  <si>
    <t>TI - XPS tl. 200 mm</t>
  </si>
  <si>
    <t>W02b - sokl, v. 500 mm</t>
  </si>
  <si>
    <t>25,07</t>
  </si>
  <si>
    <t>W02b - balkony/terasy, v. odhad 300 mm</t>
  </si>
  <si>
    <t>7,93</t>
  </si>
  <si>
    <t>98</t>
  </si>
  <si>
    <t>28376451</t>
  </si>
  <si>
    <t>deska XPS hrana polodrážková a hladký povrch 300kPA λ=0,035 tl 200mm</t>
  </si>
  <si>
    <t>1427407617</t>
  </si>
  <si>
    <t>33*1,05 'Přepočtené koeficientem množství</t>
  </si>
  <si>
    <t>99</t>
  </si>
  <si>
    <t>622221041</t>
  </si>
  <si>
    <t>Montáž kontaktního zateplení vnějších stěn lepením a mechanickým kotvením desek z minerální vlny s podélnou orientací do zdiva a betonu tl přes 160 do 200 mm</t>
  </si>
  <si>
    <t>-1328907804</t>
  </si>
  <si>
    <t>"skladba W02c, 02d, 03b, 03c - minerální vata, tl. 200 mm"177,95</t>
  </si>
  <si>
    <t>100</t>
  </si>
  <si>
    <t>63142031</t>
  </si>
  <si>
    <t>deska tepelně izolační minerální kontaktních fasád podélné vlákno λ=0,035-0,036 tl 200mm</t>
  </si>
  <si>
    <t>-1780139279</t>
  </si>
  <si>
    <t>177,95*1,05 'Přepočtené koeficientem množství</t>
  </si>
  <si>
    <t>101</t>
  </si>
  <si>
    <t>622251101</t>
  </si>
  <si>
    <t>Příplatek k cenám kontaktního zateplení vnějších stěn za zápustnou montáž a použití tepelněizolačních zátek z polystyrenu</t>
  </si>
  <si>
    <t>1484473361</t>
  </si>
  <si>
    <t>102</t>
  </si>
  <si>
    <t>622251105</t>
  </si>
  <si>
    <t>Příplatek k cenám kontaktního zateplení vnějších stěn za zápustnou montáž a použití tepelněizolačních zátek z minerální vlny</t>
  </si>
  <si>
    <t>-1197511817</t>
  </si>
  <si>
    <t>103</t>
  </si>
  <si>
    <t>622511122</t>
  </si>
  <si>
    <t>Tenkovrstvá akrylátová mozaiková hrubozrnná omítka vnějších stěn</t>
  </si>
  <si>
    <t>1439540180</t>
  </si>
  <si>
    <t>soklová omítka</t>
  </si>
  <si>
    <t>33,6</t>
  </si>
  <si>
    <t>104</t>
  </si>
  <si>
    <t>622541022</t>
  </si>
  <si>
    <t>Tenkovrstvá silikonsilikátová zatíraná omítka zrnitost 2,0 mm vnějších stěn</t>
  </si>
  <si>
    <t>-1766438937</t>
  </si>
  <si>
    <t>105</t>
  </si>
  <si>
    <t>629995101</t>
  </si>
  <si>
    <t>Očištění vnějších ploch tlakovou vodou</t>
  </si>
  <si>
    <t>-769897171</t>
  </si>
  <si>
    <t>106</t>
  </si>
  <si>
    <t>631311115</t>
  </si>
  <si>
    <t>Mazanina tl přes 50 do 80 mm z betonu prostého bez zvýšených nároků na prostředí tř. C 20/25</t>
  </si>
  <si>
    <t>1991989745</t>
  </si>
  <si>
    <t>"f.01b"(12-0,3*1,2)*0,05</t>
  </si>
  <si>
    <t>107</t>
  </si>
  <si>
    <t>631319171</t>
  </si>
  <si>
    <t>Příplatek k mazanině tl přes 50 do 80 mm za stržení povrchu spodní vrstvy před vložením výztuže</t>
  </si>
  <si>
    <t>179801965</t>
  </si>
  <si>
    <t>108</t>
  </si>
  <si>
    <t>631362021</t>
  </si>
  <si>
    <t>Výztuž mazanin svařovanými sítěmi Kari</t>
  </si>
  <si>
    <t>-310532557</t>
  </si>
  <si>
    <t>"f.01b"(12-0,3*1,2)*0,00303*1,15</t>
  </si>
  <si>
    <t>109</t>
  </si>
  <si>
    <t>632451234</t>
  </si>
  <si>
    <t>Potěr cementový samonivelační litý C25 tl přes 45 do 50 mm</t>
  </si>
  <si>
    <t>1654682348</t>
  </si>
  <si>
    <t>"F.03A+B"25,5*2-1,775*1,2-(2,7+1,2+2,4)*1,2*2+20,7-(3+0,9+2,4)*1,2</t>
  </si>
  <si>
    <t>"f.04a"3,8+3,4*2+3,5+5,7</t>
  </si>
  <si>
    <t>"f.04b"3,8+3,4*2+3,5+5,7+3,8+4,5+2</t>
  </si>
  <si>
    <t>"f.05a"3,55*3,3+3,55*3,79*3+3,55*4,3</t>
  </si>
  <si>
    <t>"f.05b" 75,86</t>
  </si>
  <si>
    <t>"f.05c" 32,5+26,7*2+28,5+48,7+27,6+103,7-30,1</t>
  </si>
  <si>
    <t>110</t>
  </si>
  <si>
    <t>632451292</t>
  </si>
  <si>
    <t>Příplatek k cementovému samonivelačnímu litému potěru C25 ZKD 5 mm tl přes 50 mm</t>
  </si>
  <si>
    <t>826624130</t>
  </si>
  <si>
    <t>417,15*2 'Přepočtené koeficientem množství</t>
  </si>
  <si>
    <t>111</t>
  </si>
  <si>
    <t>632481213</t>
  </si>
  <si>
    <t>Separační vrstva z PE fólie</t>
  </si>
  <si>
    <t>-139260361</t>
  </si>
  <si>
    <t>112</t>
  </si>
  <si>
    <t>634111114</t>
  </si>
  <si>
    <t>Obvodová dilatace pružnou těsnicí páskou mezi stěnou a mazaninou nebo potěrem v 100 mm</t>
  </si>
  <si>
    <t>763734638</t>
  </si>
  <si>
    <t>Ostatní konstrukce a práce, bourání</t>
  </si>
  <si>
    <t>113</t>
  </si>
  <si>
    <t>941111122</t>
  </si>
  <si>
    <t>Montáž lešení řadového trubkového lehkého s podlahami zatížení do 200 kg/m2 š od 0,9 do 1,2 m v přes 10 do 25 m</t>
  </si>
  <si>
    <t>-1525038139</t>
  </si>
  <si>
    <t>114</t>
  </si>
  <si>
    <t>941111222</t>
  </si>
  <si>
    <t>Příplatek k lešení řadovému trubkovému lehkému s podlahami do 200 kg/m2 š od 0,9 do 1,2 m v přes 10 do 25 m za každý den použití</t>
  </si>
  <si>
    <t>-999734334</t>
  </si>
  <si>
    <t>920*90 'Přepočtené koeficientem množství</t>
  </si>
  <si>
    <t>115</t>
  </si>
  <si>
    <t>941111322</t>
  </si>
  <si>
    <t>Odborná prohlídka lešení řadového trubkového lehkého s podlahami zatížení do 200 kg/m2 š od 0,6 do 1,5 m v do 25 m pl přes 500 do 2000 m2 zakrytého sítí</t>
  </si>
  <si>
    <t>-1561818348</t>
  </si>
  <si>
    <t>116</t>
  </si>
  <si>
    <t>941111822</t>
  </si>
  <si>
    <t>Demontáž lešení řadového trubkového lehkého s podlahami zatížení do 200 kg/m2 š od 0,9 do 1,2 m v přes 10 do 25 m</t>
  </si>
  <si>
    <t>1813474425</t>
  </si>
  <si>
    <t>117</t>
  </si>
  <si>
    <t>944511111</t>
  </si>
  <si>
    <t>Montáž ochranné sítě z textilie z umělých vláken</t>
  </si>
  <si>
    <t>-1961709022</t>
  </si>
  <si>
    <t>118</t>
  </si>
  <si>
    <t>944511211</t>
  </si>
  <si>
    <t>Příplatek k ochranné síti za každý den použití</t>
  </si>
  <si>
    <t>1824645390</t>
  </si>
  <si>
    <t>119</t>
  </si>
  <si>
    <t>944511811</t>
  </si>
  <si>
    <t>Demontáž ochranné sítě z textilie z umělých vláken</t>
  </si>
  <si>
    <t>-2037841847</t>
  </si>
  <si>
    <t>120</t>
  </si>
  <si>
    <t>949101111</t>
  </si>
  <si>
    <t>Lešení pomocné pro objekty pozemních staveb s lešeňovou podlahou v do 1,9 m zatížení do 150 kg/m2</t>
  </si>
  <si>
    <t>-1245978846</t>
  </si>
  <si>
    <t>121,5+407,4+132,44</t>
  </si>
  <si>
    <t>121</t>
  </si>
  <si>
    <t>952901111</t>
  </si>
  <si>
    <t>Vyčištění budov bytové a občanské výstavby při výšce podlaží do 4 m</t>
  </si>
  <si>
    <t>-756683427</t>
  </si>
  <si>
    <t>122</t>
  </si>
  <si>
    <t>985324111</t>
  </si>
  <si>
    <t>Impregnační nátěr betonu dvojnásobný S1 (OS-A)</t>
  </si>
  <si>
    <t>1375589469</t>
  </si>
  <si>
    <t>suterén - nátěr betonu, v. 2,63 m</t>
  </si>
  <si>
    <t>(3,55*6+2,6+3,585+1,25+0,8+2,7+1,2+2,4+1,775+2,4+4,055+5,325+1,225+1,775+0,5*11+0,25*4)*2,63</t>
  </si>
  <si>
    <t>998</t>
  </si>
  <si>
    <t>Přesun hmot</t>
  </si>
  <si>
    <t>123</t>
  </si>
  <si>
    <t>998011003</t>
  </si>
  <si>
    <t>Přesun hmot pro budovy zděné v přes 12 do 24 m</t>
  </si>
  <si>
    <t>-589269696</t>
  </si>
  <si>
    <t>PSV</t>
  </si>
  <si>
    <t>Práce a dodávky PSV</t>
  </si>
  <si>
    <t>711</t>
  </si>
  <si>
    <t>Izolace proti vodě, vlhkosti a plynům</t>
  </si>
  <si>
    <t>124</t>
  </si>
  <si>
    <t>711111001</t>
  </si>
  <si>
    <t>Provedení izolace proti zemní vlhkosti vodorovné za studena nátěrem penetračním</t>
  </si>
  <si>
    <t>-945643109</t>
  </si>
  <si>
    <t>vodorovná na zákl. desce + 15 % na spoje</t>
  </si>
  <si>
    <t>(17,225*0,8+(19,55+1,525)*(5,925-0,8)+19,55*1,775)*1,15</t>
  </si>
  <si>
    <t>vodorovná na zákl. desce nepodsklepené části + 15 % na spoje</t>
  </si>
  <si>
    <t>((0,3+3,55)*(0,5+0,3+0,1+2,85+0,5)+(0,3+3,55)*(0,5+0,4+3,35+0,5)*3+(0,3*2+3,55)*(0,5+0,4+3,85+0,5))*1,15</t>
  </si>
  <si>
    <t>125</t>
  </si>
  <si>
    <t>11163150</t>
  </si>
  <si>
    <t>lak penetrační asfaltový</t>
  </si>
  <si>
    <t>367595776</t>
  </si>
  <si>
    <t>286,928*0,0003 'Přepočtené koeficientem množství</t>
  </si>
  <si>
    <t>126</t>
  </si>
  <si>
    <t>711112001</t>
  </si>
  <si>
    <t>Provedení izolace proti zemní vlhkosti svislé za studena nátěrem penetračním</t>
  </si>
  <si>
    <t>-125842199</t>
  </si>
  <si>
    <t>svislá (obvod podsklepené části), v. 4,15 m</t>
  </si>
  <si>
    <t>(7,1-0,1*2+3,85+0,8+17,425-0,1*2+6,125-0,1*2+1,525+1,775)*(4+4,3)/2-1*0,35-(2,24+1,775)*0,5-1,6*0,25</t>
  </si>
  <si>
    <t>svislá (mezi podsklepenou a nepodsklepenou částí), v. 3,25 m</t>
  </si>
  <si>
    <t>(21,275-0,1*2)*3,25</t>
  </si>
  <si>
    <t>svislá (obvod nepodsklepené části), v. 1,35 m</t>
  </si>
  <si>
    <t>(0,1+2,85+0,5+(0,3+3,55)*5+(0,2+0,3)*3+0,3+0,5+3,35+0,1)*1,35-2,2*0,5*5+(0,3*6+3,55*5)*0,2</t>
  </si>
  <si>
    <t>127</t>
  </si>
  <si>
    <t>-365682892</t>
  </si>
  <si>
    <t>260,255*0,00034 'Přepočtené koeficientem množství</t>
  </si>
  <si>
    <t>128</t>
  </si>
  <si>
    <t>711141559</t>
  </si>
  <si>
    <t>Provedení izolace proti zemní vlhkosti pásy přitavením vodorovné NAIP</t>
  </si>
  <si>
    <t>-574541386</t>
  </si>
  <si>
    <t>286,928*2 'Přepočtené koeficientem množství</t>
  </si>
  <si>
    <t>129</t>
  </si>
  <si>
    <t>62853004</t>
  </si>
  <si>
    <t>pás asfaltový natavitelný modifikovaný SBS s vložkou ze skleněné tkaniny a spalitelnou PE fólií nebo jemnozrnným minerálním posypem na horním povrchu tl 4,0mm</t>
  </si>
  <si>
    <t>1460580332</t>
  </si>
  <si>
    <t>286,928*1,1655 'Přepočtené koeficientem množství</t>
  </si>
  <si>
    <t>130</t>
  </si>
  <si>
    <t>62855001</t>
  </si>
  <si>
    <t>pás asfaltový natavitelný modifikovaný SBS s vložkou z polyesterové rohože a spalitelnou PE fólií nebo jemnozrnným minerálním posypem na horním povrchu tl 4,0mm</t>
  </si>
  <si>
    <t>-1287073182</t>
  </si>
  <si>
    <t>131</t>
  </si>
  <si>
    <t>711142559</t>
  </si>
  <si>
    <t>Provedení izolace proti zemní vlhkosti pásy přitavením svislé NAIP</t>
  </si>
  <si>
    <t>1956787273</t>
  </si>
  <si>
    <t>260,255*2 'Přepočtené koeficientem množství</t>
  </si>
  <si>
    <t>132</t>
  </si>
  <si>
    <t>-144340111</t>
  </si>
  <si>
    <t>260,255*1,221 'Přepočtené koeficientem množství</t>
  </si>
  <si>
    <t>133</t>
  </si>
  <si>
    <t>-2048180639</t>
  </si>
  <si>
    <t>134</t>
  </si>
  <si>
    <t>711161212</t>
  </si>
  <si>
    <t>Izolace proti zemní vlhkosti nopovou fólií svislá, výška nopu 8,0 mm, tl do 0,6 mm</t>
  </si>
  <si>
    <t>1632360670</t>
  </si>
  <si>
    <t>W01 - obvod podsklep. Části, v. 3,4 m</t>
  </si>
  <si>
    <t>130,56</t>
  </si>
  <si>
    <t>W01 - mezi podsklepenou a nepodsklepenou částí, v. 2,95 m</t>
  </si>
  <si>
    <t>52,36</t>
  </si>
  <si>
    <t>W01 - obvod nepodsklep. Části, v. 0,85 m</t>
  </si>
  <si>
    <t>24,44</t>
  </si>
  <si>
    <t>135</t>
  </si>
  <si>
    <t>711781166.R01</t>
  </si>
  <si>
    <t>Dodávka a montáž hydroizolační nátěr - dvousložková epoxidová nátěrová hmota</t>
  </si>
  <si>
    <t>170193820</t>
  </si>
  <si>
    <t>136</t>
  </si>
  <si>
    <t>998711101</t>
  </si>
  <si>
    <t>Přesun hmot tonážní pro izolace proti vodě, vlhkosti a plynům v objektech v do 6 m</t>
  </si>
  <si>
    <t>-1221057598</t>
  </si>
  <si>
    <t>712</t>
  </si>
  <si>
    <t>Povlakové krytiny</t>
  </si>
  <si>
    <t>137</t>
  </si>
  <si>
    <t>712311101</t>
  </si>
  <si>
    <t>Provedení povlakové krytiny střech do 10° za studena lakem penetračním nebo asfaltovým</t>
  </si>
  <si>
    <t>1025615988</t>
  </si>
  <si>
    <t>"R.01"9,5*0,6+18,9*4,55+15,05*4,3+7,35*1,5-0,95*1,55+0,875*4,95</t>
  </si>
  <si>
    <t>"R.03A"(0,3+3,55)*1,4+(0,3+3,55+0,3)*2+3,85*5,77+0,3*0,5</t>
  </si>
  <si>
    <t>"R.03B"(0,3+3,55)*2,26+(0,3*2+3,55*2)*1,76+(0,3+3,55+0,3)*1,26+(3,55+0,3)*1,76</t>
  </si>
  <si>
    <t>138</t>
  </si>
  <si>
    <t>-1331236051</t>
  </si>
  <si>
    <t>240,607*0,00032 'Přepočtené koeficientem množství</t>
  </si>
  <si>
    <t>139</t>
  </si>
  <si>
    <t>712331111</t>
  </si>
  <si>
    <t>Provedení povlakové krytiny střech do 10° podkladní vrstvy pásy na sucho samolepící</t>
  </si>
  <si>
    <t>463887431</t>
  </si>
  <si>
    <t>140</t>
  </si>
  <si>
    <t>62855032</t>
  </si>
  <si>
    <t>pás asfaltový samolepicí modifikovaný SBS s vložkou s polyesterové rohože a hrubozrnným břidličným posypem na horním povrchu pro jednovrstvé systémy tl 4,8mm</t>
  </si>
  <si>
    <t>-1287260187</t>
  </si>
  <si>
    <t>240,607*1,1655 'Přepočtené koeficientem množství</t>
  </si>
  <si>
    <t>141</t>
  </si>
  <si>
    <t>712361301</t>
  </si>
  <si>
    <t>Provedení dvojitého hydroizolačního systému plochých střech na ploše vodorovné fólií PVC volně s horkovzdušným navařením segmentů</t>
  </si>
  <si>
    <t>-449594276</t>
  </si>
  <si>
    <t>142</t>
  </si>
  <si>
    <t>28343012</t>
  </si>
  <si>
    <t>fólie hydroizolační střešní mPVC určená ke stabilizaci přitížením a do vegetačních střech tl 1,5mm</t>
  </si>
  <si>
    <t>224741210</t>
  </si>
  <si>
    <t>170,294*1,1655 'Přepočtené koeficientem množství</t>
  </si>
  <si>
    <t>143</t>
  </si>
  <si>
    <t>712363405.R01</t>
  </si>
  <si>
    <t xml:space="preserve">Provedení povlak krytiny mechanicky kotvenou do betonu </t>
  </si>
  <si>
    <t>1325230191</t>
  </si>
  <si>
    <t>144</t>
  </si>
  <si>
    <t>28322011</t>
  </si>
  <si>
    <t>fólie hydroizolační střešní mPVC mechanicky kotvená šedá tl 1,8mm</t>
  </si>
  <si>
    <t>318864729</t>
  </si>
  <si>
    <t>70,313*1,1655 'Přepočtené koeficientem množství</t>
  </si>
  <si>
    <t>145</t>
  </si>
  <si>
    <t>712391172</t>
  </si>
  <si>
    <t>Provedení povlakové krytiny střech do 10° ochranné textilní vrstvy</t>
  </si>
  <si>
    <t>-136597704</t>
  </si>
  <si>
    <t>146</t>
  </si>
  <si>
    <t>69311080</t>
  </si>
  <si>
    <t>geotextilie netkaná separační, ochranná, filtrační, drenážní PES 200g/m2</t>
  </si>
  <si>
    <t>-1449347945</t>
  </si>
  <si>
    <t>170,294*1,155 'Přepočtené koeficientem množství</t>
  </si>
  <si>
    <t>147</t>
  </si>
  <si>
    <t>712771205</t>
  </si>
  <si>
    <t>Provedení drenážní vrstvy vegetační střechy z kameniva tl přes 200 mm sklon do 5°</t>
  </si>
  <si>
    <t>875907206</t>
  </si>
  <si>
    <t>148</t>
  </si>
  <si>
    <t>58337403</t>
  </si>
  <si>
    <t>kamenivo dekorační (kačírek) frakce 16/32</t>
  </si>
  <si>
    <t>-329752830</t>
  </si>
  <si>
    <t>170,294*0,8 'Přepočtené koeficientem množství</t>
  </si>
  <si>
    <t>149</t>
  </si>
  <si>
    <t>998712103</t>
  </si>
  <si>
    <t>Přesun hmot tonážní pro krytiny povlakové v objektech v přes 12 do 24 m</t>
  </si>
  <si>
    <t>930912476</t>
  </si>
  <si>
    <t>713</t>
  </si>
  <si>
    <t>Izolace tepelné</t>
  </si>
  <si>
    <t>150</t>
  </si>
  <si>
    <t>713111128</t>
  </si>
  <si>
    <t>Montáž izolace tepelné spodem stropů lepením celoplošně s mechanickým kotvením rohoží, pásů, dílců, desek</t>
  </si>
  <si>
    <t>1180934300</t>
  </si>
  <si>
    <t>151</t>
  </si>
  <si>
    <t>63148109</t>
  </si>
  <si>
    <t>deska tepelně izolační minerální univerzální λ=0,038-0,039 tl 150mm</t>
  </si>
  <si>
    <t>-602787053</t>
  </si>
  <si>
    <t>117,1*1,05 'Přepočtené koeficientem množství</t>
  </si>
  <si>
    <t>152</t>
  </si>
  <si>
    <t>713121111</t>
  </si>
  <si>
    <t>Montáž izolace tepelné podlah volně kladenými rohožemi, pásy, dílci, deskami 1 vrstva</t>
  </si>
  <si>
    <t>-971442373</t>
  </si>
  <si>
    <t>153</t>
  </si>
  <si>
    <t>28375914</t>
  </si>
  <si>
    <t>deska EPS 150 pro konstrukce s vysokým zatížením λ=0,035 tl 100mm</t>
  </si>
  <si>
    <t>1032118183</t>
  </si>
  <si>
    <t>11,64*1,05 'Přepočtené koeficientem množství</t>
  </si>
  <si>
    <t>154</t>
  </si>
  <si>
    <t>-732479053</t>
  </si>
  <si>
    <t>155</t>
  </si>
  <si>
    <t>28375908</t>
  </si>
  <si>
    <t>deska EPS 150 pro konstrukce s vysokým zatížením λ=0,035 tl 40mm</t>
  </si>
  <si>
    <t>-1824790735</t>
  </si>
  <si>
    <t>474,194*1,05 'Přepočtené koeficientem množství</t>
  </si>
  <si>
    <t>156</t>
  </si>
  <si>
    <t>99583755</t>
  </si>
  <si>
    <t>"C.02"3,55*(0,1+2,85+0,2)+3,55*(0,1+3,35+0,2)*3+3,55*(0,1+3,85+0,2)</t>
  </si>
  <si>
    <t>157</t>
  </si>
  <si>
    <t>28376426</t>
  </si>
  <si>
    <t>deska XPS hrana polodrážková a hladký povrch 300kPA λ=0,035 tl 150mm</t>
  </si>
  <si>
    <t>1557480337</t>
  </si>
  <si>
    <t>64,788*1,05 'Přepočtené koeficientem množství</t>
  </si>
  <si>
    <t>158</t>
  </si>
  <si>
    <t>-1326777470</t>
  </si>
  <si>
    <t>159</t>
  </si>
  <si>
    <t>28375907</t>
  </si>
  <si>
    <t>deska EPS 150 pro konstrukce s vysokým zatížením λ=0,035 tl 30mm</t>
  </si>
  <si>
    <t>-498799282</t>
  </si>
  <si>
    <t>30,1*1,05 'Přepočtené koeficientem množství</t>
  </si>
  <si>
    <t>160</t>
  </si>
  <si>
    <t>713123211</t>
  </si>
  <si>
    <t>Montáž tepelné izolace z XPS tepelně izolačního systému základové desky svisle 1 vrstva do 100 mm</t>
  </si>
  <si>
    <t>-1242214126</t>
  </si>
  <si>
    <t>161</t>
  </si>
  <si>
    <t>28376443</t>
  </si>
  <si>
    <t>deska XPS hrana rovná a strukturovaný povrch 300kPA λ=0,035 tl 100mm</t>
  </si>
  <si>
    <t>-1172386863</t>
  </si>
  <si>
    <t>207,36*1,08 'Přepočtené koeficientem množství</t>
  </si>
  <si>
    <t>162</t>
  </si>
  <si>
    <t>713141131</t>
  </si>
  <si>
    <t>Montáž izolace tepelné střech plochých lepené za studena plně 1 vrstva rohoží, pásů, dílců, desek</t>
  </si>
  <si>
    <t>-1909911944</t>
  </si>
  <si>
    <t>163</t>
  </si>
  <si>
    <t>28376518</t>
  </si>
  <si>
    <t>deska izolační PIR s oboustrannou kompozitní fólií s hliníkovou vložkou pro ploché střechy λ=0,023 tl 120mm</t>
  </si>
  <si>
    <t>-2091504298</t>
  </si>
  <si>
    <t>170,294*1,05 'Přepočtené koeficientem množství</t>
  </si>
  <si>
    <t>164</t>
  </si>
  <si>
    <t>54358971</t>
  </si>
  <si>
    <t>165</t>
  </si>
  <si>
    <t>28376520</t>
  </si>
  <si>
    <t>deska izolační PIR s oboustrannou kompozitní fólií s hliníkovou vložkou pro ploché střechy λ=0,023 tl 160mm</t>
  </si>
  <si>
    <t>-1273700794</t>
  </si>
  <si>
    <t>36,055*1,05 'Přepočtené koeficientem množství</t>
  </si>
  <si>
    <t>166</t>
  </si>
  <si>
    <t>895161988</t>
  </si>
  <si>
    <t>167</t>
  </si>
  <si>
    <t>28375033</t>
  </si>
  <si>
    <t>deska EPS 150 pro konstrukce s vysokým zatížením λ=0,035 tl 150mm</t>
  </si>
  <si>
    <t>1029315358</t>
  </si>
  <si>
    <t>34,258*1,05 'Přepočtené koeficientem množství</t>
  </si>
  <si>
    <t>168</t>
  </si>
  <si>
    <t>713141331</t>
  </si>
  <si>
    <t>Montáž izolace tepelné střech plochých lepené za studena zplna, spádová vrstva</t>
  </si>
  <si>
    <t>-1793351496</t>
  </si>
  <si>
    <t>169</t>
  </si>
  <si>
    <t>28376106.R01</t>
  </si>
  <si>
    <t>klín izolační z PIR</t>
  </si>
  <si>
    <t>-859598368</t>
  </si>
  <si>
    <t>170,294*0,03 'Přepočtené koeficientem množství</t>
  </si>
  <si>
    <t>170</t>
  </si>
  <si>
    <t>998713103</t>
  </si>
  <si>
    <t>Přesun hmot tonážní pro izolace tepelné v objektech v přes 12 do 24 m</t>
  </si>
  <si>
    <t>-553882851</t>
  </si>
  <si>
    <t>762</t>
  </si>
  <si>
    <t>Konstrukce tesařské</t>
  </si>
  <si>
    <t>171</t>
  </si>
  <si>
    <t>762361312</t>
  </si>
  <si>
    <t>Konstrukční a vyrovnávací vrstva pod klempířské prvky (atiky) z desek dřevoštěpkových tl 22 mm</t>
  </si>
  <si>
    <t>-754609590</t>
  </si>
  <si>
    <t>74,94*0,8</t>
  </si>
  <si>
    <t>172</t>
  </si>
  <si>
    <t>762R001</t>
  </si>
  <si>
    <t>Dodávka a montáž - dřevěna podlaha - terasové prkno na rektifikovatelných podložkách vč. podkladních hranolů a terčů</t>
  </si>
  <si>
    <t>807994235</t>
  </si>
  <si>
    <t>173</t>
  </si>
  <si>
    <t>762R002</t>
  </si>
  <si>
    <t>Dodávka a montáž - dřevěný obklad (skl. W02d, W03c) vč. podkladního roštu a spojovacích prostředků</t>
  </si>
  <si>
    <t>1887333870</t>
  </si>
  <si>
    <t>174</t>
  </si>
  <si>
    <t>998762103</t>
  </si>
  <si>
    <t>Přesun hmot tonážní pro kce tesařské v objektech v přes 12 do 24 m</t>
  </si>
  <si>
    <t>-1269622236</t>
  </si>
  <si>
    <t>763</t>
  </si>
  <si>
    <t>Konstrukce suché výstavby</t>
  </si>
  <si>
    <t>175</t>
  </si>
  <si>
    <t>763111437</t>
  </si>
  <si>
    <t>SDK příčka tl 150 mm profil CW+UW 100 desky 2xH2 12,5 s izolací EI 60 Rw do 56 dB</t>
  </si>
  <si>
    <t>-151127142</t>
  </si>
  <si>
    <t>(2,325*4)*2,8</t>
  </si>
  <si>
    <t>-0,7*2,1*4</t>
  </si>
  <si>
    <t>(2,585+0,45+0,125+1,65)*2,8</t>
  </si>
  <si>
    <t>-0,7*2,1*2</t>
  </si>
  <si>
    <t>176</t>
  </si>
  <si>
    <t>763111717</t>
  </si>
  <si>
    <t>SDK příčka základní penetrační nátěr (oboustranně)</t>
  </si>
  <si>
    <t>-741030724</t>
  </si>
  <si>
    <t>50,848*2</t>
  </si>
  <si>
    <t>177</t>
  </si>
  <si>
    <t>763111771</t>
  </si>
  <si>
    <t>Příplatek k SDK příčce za rovinnost kvality Q3</t>
  </si>
  <si>
    <t>-2003664852</t>
  </si>
  <si>
    <t>178</t>
  </si>
  <si>
    <t>763121590</t>
  </si>
  <si>
    <t>SDK stěna předsazená pro osazení závěsného WC tl 150 - 250 mm profil CW+UW 50 desky 2xH2 12,5 bez TI</t>
  </si>
  <si>
    <t>-1773890838</t>
  </si>
  <si>
    <t>(1,75*2+1,775)*2,8</t>
  </si>
  <si>
    <t>179</t>
  </si>
  <si>
    <t>763121714</t>
  </si>
  <si>
    <t>SDK stěna předsazená základní penetrační nátěr</t>
  </si>
  <si>
    <t>-901256309</t>
  </si>
  <si>
    <t>4,9+29,54</t>
  </si>
  <si>
    <t>180</t>
  </si>
  <si>
    <t>763122402</t>
  </si>
  <si>
    <t>SDK stěna šachtová tl 87,5 mm profil CW+UW 75 desky 1xDF 12,5 bez izolace EI 15</t>
  </si>
  <si>
    <t>-1371486283</t>
  </si>
  <si>
    <t>šachta + stěna s rozvaděčem 1.-3.NP</t>
  </si>
  <si>
    <t>(0,85+0,775+0,125)*2,8</t>
  </si>
  <si>
    <t>181</t>
  </si>
  <si>
    <t>763131411</t>
  </si>
  <si>
    <t>SDK podhled desky 1xA 12,5 bez izolace dvouvrstvá spodní kce profil CD+UD</t>
  </si>
  <si>
    <t>-2101045234</t>
  </si>
  <si>
    <t>(3,9+3,5*3+10,3+9,61*2,7-(2,7+1,2+2,4)*1,2)*2</t>
  </si>
  <si>
    <t>182</t>
  </si>
  <si>
    <t>763131451</t>
  </si>
  <si>
    <t>SDK podhled deska 1xH2 12,5 bez izolace dvouvrstvá spodní kce profil CD+UD</t>
  </si>
  <si>
    <t>763243055</t>
  </si>
  <si>
    <t>(3,8+3,4*2+3,5+5,7)*2+3,8+4,5+2</t>
  </si>
  <si>
    <t>183</t>
  </si>
  <si>
    <t>763131714</t>
  </si>
  <si>
    <t>SDK podhled základní penetrační nátěr</t>
  </si>
  <si>
    <t>-1594090357</t>
  </si>
  <si>
    <t>86,174+49,9</t>
  </si>
  <si>
    <t>184</t>
  </si>
  <si>
    <t>763131771</t>
  </si>
  <si>
    <t>Příplatek k SDK podhledu za rovinnost kvality Q3</t>
  </si>
  <si>
    <t>-555458320</t>
  </si>
  <si>
    <t>185</t>
  </si>
  <si>
    <t>998763303</t>
  </si>
  <si>
    <t>Přesun hmot tonážní pro konstrukce montované z desek v objektech v přes 12 do 24 m</t>
  </si>
  <si>
    <t>1686707951</t>
  </si>
  <si>
    <t>764</t>
  </si>
  <si>
    <t>Konstrukce klempířské</t>
  </si>
  <si>
    <t>186</t>
  </si>
  <si>
    <t>764215609</t>
  </si>
  <si>
    <t>Oplechování horních ploch a atik bez rohů z Pz plechu s povrch úpravou celoplošně lepené rš 800 mm</t>
  </si>
  <si>
    <t>1253576876</t>
  </si>
  <si>
    <t>20,03*2+(12,09-0,75*2)*2+0,875*2+6,375+5,575</t>
  </si>
  <si>
    <t>187</t>
  </si>
  <si>
    <t>764223451.R01</t>
  </si>
  <si>
    <t>Střešní výlez 950/1550 mm z Al plechu</t>
  </si>
  <si>
    <t>-1219138151</t>
  </si>
  <si>
    <t>188</t>
  </si>
  <si>
    <t>764226444</t>
  </si>
  <si>
    <t>Oplechování parapetů rovných celoplošně lepené z Al plechu rš 330 mm</t>
  </si>
  <si>
    <t>-1399011165</t>
  </si>
  <si>
    <t>189</t>
  </si>
  <si>
    <t>764521415</t>
  </si>
  <si>
    <t>Žlab podokapní hranatý z Al plechu rš 400 mm</t>
  </si>
  <si>
    <t>-1409416533</t>
  </si>
  <si>
    <t>3,46+21,275+0,3-1,425+4,225+1,5+0,275+1,585-0,3+5,575</t>
  </si>
  <si>
    <t>190</t>
  </si>
  <si>
    <t>764521465</t>
  </si>
  <si>
    <t>Kotlík hranatý pro podokapní žlaby z Al plechu 400/120 mm</t>
  </si>
  <si>
    <t>753635104</t>
  </si>
  <si>
    <t>191</t>
  </si>
  <si>
    <t>764528421</t>
  </si>
  <si>
    <t>Svody kruhové včetně objímek, kolen, odskoků z Al plechu průměru 80 mm</t>
  </si>
  <si>
    <t>1074964922</t>
  </si>
  <si>
    <t>6*2</t>
  </si>
  <si>
    <t>192</t>
  </si>
  <si>
    <t>998764103</t>
  </si>
  <si>
    <t>Přesun hmot tonážní pro konstrukce klempířské v objektech v přes 12 do 24 m</t>
  </si>
  <si>
    <t>-394819701</t>
  </si>
  <si>
    <t>766</t>
  </si>
  <si>
    <t>Konstrukce truhlářské</t>
  </si>
  <si>
    <t>193</t>
  </si>
  <si>
    <t>766622131</t>
  </si>
  <si>
    <t>Montáž plastových oken plochy přes 1 m2 otevíravých v do 1,5 m s rámem do zdiva</t>
  </si>
  <si>
    <t>-477526658</t>
  </si>
  <si>
    <t>194</t>
  </si>
  <si>
    <t>61140052</t>
  </si>
  <si>
    <t>okno plastové otevíravé/sklopné trojsklo přes plochu 1m2 do v 1,5m</t>
  </si>
  <si>
    <t>2093514489</t>
  </si>
  <si>
    <t>P</t>
  </si>
  <si>
    <t>Poznámka k položce:_x000d_
včetně kotevních, spojovacích, připojovacích a podkladních profilů a prvků!_x000d_
včetně kování!</t>
  </si>
  <si>
    <t>195</t>
  </si>
  <si>
    <t>766622132</t>
  </si>
  <si>
    <t>Montáž plastových oken plochy přes 1 m2 otevíravých v do 2,5 m s rámem do zdiva</t>
  </si>
  <si>
    <t>-1027164252</t>
  </si>
  <si>
    <t>196</t>
  </si>
  <si>
    <t>61140054</t>
  </si>
  <si>
    <t>okno plastové otevíravé/sklopné trojsklo přes plochu 1m2 v 1,5-2,5m</t>
  </si>
  <si>
    <t>359713967</t>
  </si>
  <si>
    <t>197</t>
  </si>
  <si>
    <t>766622133</t>
  </si>
  <si>
    <t>Montáž plastových oken plochy přes 1 m2 otevíravých v přes 2,5 m s rámem do zdiva</t>
  </si>
  <si>
    <t>-1541459331</t>
  </si>
  <si>
    <t>198</t>
  </si>
  <si>
    <t>61140056</t>
  </si>
  <si>
    <t>okno plastové otevíravé/sklopné trojsklo přes plochu 1m2 přes v 2,5m</t>
  </si>
  <si>
    <t>678684295</t>
  </si>
  <si>
    <t>199</t>
  </si>
  <si>
    <t>766660171</t>
  </si>
  <si>
    <t>Montáž dveřních křídel otvíravých jednokřídlových š do 0,8 m do obložkové zárubně</t>
  </si>
  <si>
    <t>333251085</t>
  </si>
  <si>
    <t>200</t>
  </si>
  <si>
    <t>61162086</t>
  </si>
  <si>
    <t>dveře jednokřídlé dřevotřískové povrch laminátový plné 800x1970-2100mm</t>
  </si>
  <si>
    <t>-997768964</t>
  </si>
  <si>
    <t>201</t>
  </si>
  <si>
    <t>61162085</t>
  </si>
  <si>
    <t>dveře jednokřídlé dřevotřískové povrch laminátový plné 700x1970-2100mm</t>
  </si>
  <si>
    <t>1003428953</t>
  </si>
  <si>
    <t>202</t>
  </si>
  <si>
    <t>766660181</t>
  </si>
  <si>
    <t>Montáž dveřních křídel otvíravých jednokřídlových š do 0,8 m požárních do obložkové zárubně</t>
  </si>
  <si>
    <t>-274835633</t>
  </si>
  <si>
    <t>203</t>
  </si>
  <si>
    <t>61165339</t>
  </si>
  <si>
    <t>dveře jednokřídlé dřevotřískové protipožární EI (EW) 30 D3 povrch lakovaný plné 800x1970-2100mm</t>
  </si>
  <si>
    <t>-1905788088</t>
  </si>
  <si>
    <t>204</t>
  </si>
  <si>
    <t>766660351</t>
  </si>
  <si>
    <t>Montáž posuvných dveří jednokřídlových průchozí v do 2,5 m a š do 800 mm do pojezdu na stěnu</t>
  </si>
  <si>
    <t>1560937393</t>
  </si>
  <si>
    <t>205</t>
  </si>
  <si>
    <t>RMAT0001</t>
  </si>
  <si>
    <t>dveře posuvné 700/2100 mm</t>
  </si>
  <si>
    <t>-1813586439</t>
  </si>
  <si>
    <t>206</t>
  </si>
  <si>
    <t>766660411</t>
  </si>
  <si>
    <t>Montáž vchodových dveří včetně rámu jednokřídlových bez nadsvětlíku do zdiva</t>
  </si>
  <si>
    <t>1711429764</t>
  </si>
  <si>
    <t>"do bytových jednotek"12</t>
  </si>
  <si>
    <t>207</t>
  </si>
  <si>
    <t>61173217</t>
  </si>
  <si>
    <t>dveře jednokřídlé dřevotřískové povrch laminátový 600-900x2100mm bezpečnostní do bytu třídy RC2 protipožární EI30</t>
  </si>
  <si>
    <t>-1896633016</t>
  </si>
  <si>
    <t>208</t>
  </si>
  <si>
    <t>766660729</t>
  </si>
  <si>
    <t>Montáž dveřního interiérového kování - štítku s klikou</t>
  </si>
  <si>
    <t>-1865007735</t>
  </si>
  <si>
    <t>209</t>
  </si>
  <si>
    <t>54914123</t>
  </si>
  <si>
    <t>dveřní kování interiérové rozetové klika/klika</t>
  </si>
  <si>
    <t>551146474</t>
  </si>
  <si>
    <t>210</t>
  </si>
  <si>
    <t>766660733</t>
  </si>
  <si>
    <t>Montáž dveřního bezpečnostního kování - štítku s klikou</t>
  </si>
  <si>
    <t>368295661</t>
  </si>
  <si>
    <t>211</t>
  </si>
  <si>
    <t>54914130</t>
  </si>
  <si>
    <t>dveřní kování bezpečnostní RC2 klika/madlo lakovaný nerez</t>
  </si>
  <si>
    <t>-55847865</t>
  </si>
  <si>
    <t>212</t>
  </si>
  <si>
    <t>766660739</t>
  </si>
  <si>
    <t>Montáž dveřního bezpečnostního kování - dveřního kukátka</t>
  </si>
  <si>
    <t>-1836997699</t>
  </si>
  <si>
    <t>213</t>
  </si>
  <si>
    <t>54915550</t>
  </si>
  <si>
    <t>kukátko-průhledítko panoramatické chrom</t>
  </si>
  <si>
    <t>592111801</t>
  </si>
  <si>
    <t>214</t>
  </si>
  <si>
    <t>766682111</t>
  </si>
  <si>
    <t>Montáž zárubní obložkových pro dveře jednokřídlové tl stěny do 170 mm</t>
  </si>
  <si>
    <t>-326289634</t>
  </si>
  <si>
    <t>215</t>
  </si>
  <si>
    <t>61182307</t>
  </si>
  <si>
    <t>zárubeň jednokřídlá obložková s laminátovým povrchem tl stěny 60-150mm rozměru 600-1100/1970, 2100mm</t>
  </si>
  <si>
    <t>-574705990</t>
  </si>
  <si>
    <t>216</t>
  </si>
  <si>
    <t>766682112</t>
  </si>
  <si>
    <t>Montáž zárubní obložkových pro dveře jednokřídlové tl stěny přes 170 do 350 mm</t>
  </si>
  <si>
    <t>1552714817</t>
  </si>
  <si>
    <t>217</t>
  </si>
  <si>
    <t>61182309</t>
  </si>
  <si>
    <t>zárubeň jednokřídlá obložková s laminátovým povrchem tl stěny 260-350mm rozměru 600-1100/1970, 2100mm</t>
  </si>
  <si>
    <t>1744235095</t>
  </si>
  <si>
    <t>218</t>
  </si>
  <si>
    <t>766682211</t>
  </si>
  <si>
    <t>Montáž zárubní obložkových protipožárních pro dveře jednokřídlové tl stěny do 170 mm</t>
  </si>
  <si>
    <t>126746931</t>
  </si>
  <si>
    <t>219</t>
  </si>
  <si>
    <t>61182318</t>
  </si>
  <si>
    <t>zárubeň jednokřídlá obložková s laminátovým povrchem a protipožární úpravou tl stěny 60-150mm rozměru 600-1100/1970, 2100mm</t>
  </si>
  <si>
    <t>-1849446943</t>
  </si>
  <si>
    <t>220</t>
  </si>
  <si>
    <t>766682212</t>
  </si>
  <si>
    <t>Montáž zárubní obložkových protipožárních pro dveře jednokřídlové tl stěny přes 170 do 350 mm</t>
  </si>
  <si>
    <t>1507710237</t>
  </si>
  <si>
    <t>221</t>
  </si>
  <si>
    <t>61182320</t>
  </si>
  <si>
    <t>zárubeň jednokřídlá obložková s laminátovým povrchem a protipožární úpravou tl stěny 260-350mm rozměru 600-1100/1970, 2100mm</t>
  </si>
  <si>
    <t>1153676771</t>
  </si>
  <si>
    <t>222</t>
  </si>
  <si>
    <t>766694116</t>
  </si>
  <si>
    <t>Montáž parapetních desek dřevěných nebo plastových š do 30 cm</t>
  </si>
  <si>
    <t>1518228194</t>
  </si>
  <si>
    <t>223</t>
  </si>
  <si>
    <t>60794102</t>
  </si>
  <si>
    <t>parapet dřevotřískový vnitřní povrch laminátový š 260mm</t>
  </si>
  <si>
    <t>-480564208</t>
  </si>
  <si>
    <t>224</t>
  </si>
  <si>
    <t>60794121</t>
  </si>
  <si>
    <t>koncovka PVC k parapetním dřevotřískovým deskám 600mm</t>
  </si>
  <si>
    <t>1886888818</t>
  </si>
  <si>
    <t>225</t>
  </si>
  <si>
    <t>766R001</t>
  </si>
  <si>
    <t>Dodávka a montáž kuchyňské linky</t>
  </si>
  <si>
    <t>-2026658367</t>
  </si>
  <si>
    <t>226</t>
  </si>
  <si>
    <t>766R002</t>
  </si>
  <si>
    <t>Dodávka a montáž - vchodové dveře do objektu vč. veškerých doplnků a kování</t>
  </si>
  <si>
    <t>-1196579535</t>
  </si>
  <si>
    <t>227</t>
  </si>
  <si>
    <t>766R003</t>
  </si>
  <si>
    <t>Dodávka a montáž - dveře v bytě (mezi místnostmi 3B.01-3B.06) 900/2400 mm</t>
  </si>
  <si>
    <t>1529831273</t>
  </si>
  <si>
    <t>228</t>
  </si>
  <si>
    <t>998766103</t>
  </si>
  <si>
    <t>Přesun hmot tonážní pro kce truhlářské v objektech v přes 12 do 24 m</t>
  </si>
  <si>
    <t>1472706281</t>
  </si>
  <si>
    <t>767</t>
  </si>
  <si>
    <t>Konstrukce zámečnické</t>
  </si>
  <si>
    <t>229</t>
  </si>
  <si>
    <t>767163101.R01</t>
  </si>
  <si>
    <t>Dodávka a montáž zábradlí na schodišti, specifikace a provedení zcela dle PD</t>
  </si>
  <si>
    <t>733850146</t>
  </si>
  <si>
    <t>7,65*3+3+0,9+2,4</t>
  </si>
  <si>
    <t>230</t>
  </si>
  <si>
    <t>767163101.R02</t>
  </si>
  <si>
    <t>Dodávka a montáž zábradlí na balkonech/ terasách, v. 1,0 m, specifikace a provedení zcela dle PD</t>
  </si>
  <si>
    <t>1849088656</t>
  </si>
  <si>
    <t>21,075+0,3*2+1,56+3,46+21,275-1,725+0,3*2+7,36</t>
  </si>
  <si>
    <t>231</t>
  </si>
  <si>
    <t>767163101.R03</t>
  </si>
  <si>
    <t>Dodávka a montáž dělicí konstrukce mezi balkony, v. 2,8 m, specifikace a provedení zcela dle PD</t>
  </si>
  <si>
    <t>-2011829071</t>
  </si>
  <si>
    <t>2,06+1,56*2+1,06*2+1,56</t>
  </si>
  <si>
    <t>232</t>
  </si>
  <si>
    <t>767163101.R04</t>
  </si>
  <si>
    <t>Dodávka a montáž kovová konstrukce sklepních kójí, specifikace a provedení zcela dle PD</t>
  </si>
  <si>
    <t>1125243804</t>
  </si>
  <si>
    <t>(3,55*4+2,6*4+2,745+2,63-0,25+1,8+3,25*2+1,69+1,925+1,6+0,025*2)*2,63-0,7*1,97*12</t>
  </si>
  <si>
    <t>233</t>
  </si>
  <si>
    <t>767163101.R05</t>
  </si>
  <si>
    <t xml:space="preserve">Dodávka a montáž dveří v  kovové konstrukci sklepních kójí, specifikace a provedení zcela dle PD</t>
  </si>
  <si>
    <t>611125240</t>
  </si>
  <si>
    <t>234</t>
  </si>
  <si>
    <t>767995116</t>
  </si>
  <si>
    <t>Dodávka a montáž atypických zámečnických konstrukcí hmotnosti přes 100 do 250 kg</t>
  </si>
  <si>
    <t>355014851</t>
  </si>
  <si>
    <t>ocelová konstrukce nad vstupem</t>
  </si>
  <si>
    <t>I180</t>
  </si>
  <si>
    <t>0,129</t>
  </si>
  <si>
    <t>UPE 180</t>
  </si>
  <si>
    <t>0,123</t>
  </si>
  <si>
    <t>UPE 80</t>
  </si>
  <si>
    <t>0,012</t>
  </si>
  <si>
    <t>náběh - plech P5 200x500 mm</t>
  </si>
  <si>
    <t>235</t>
  </si>
  <si>
    <t>998767103</t>
  </si>
  <si>
    <t>Přesun hmot tonážní pro zámečnické konstrukce v objektech v přes 12 do 24 m</t>
  </si>
  <si>
    <t>-1069719947</t>
  </si>
  <si>
    <t>771</t>
  </si>
  <si>
    <t>Podlahy z dlaždic</t>
  </si>
  <si>
    <t>236</t>
  </si>
  <si>
    <t>771111011</t>
  </si>
  <si>
    <t>Vysátí podkladu před pokládkou dlažby</t>
  </si>
  <si>
    <t>604587795</t>
  </si>
  <si>
    <t>keram. Dlažba-koupelny, wc</t>
  </si>
  <si>
    <t>3,8+3,4*2+3,5+5,7</t>
  </si>
  <si>
    <t>3,8+3,4*2+3,5+5,7+3,8+4,5+2</t>
  </si>
  <si>
    <t>společné prostory - chodby</t>
  </si>
  <si>
    <t>25,5*2-1,775*1,2-(2,7+1,2+2,4)*1,2*2+20,7-(3+0,9+2,4)*1,2</t>
  </si>
  <si>
    <t>237</t>
  </si>
  <si>
    <t>771121011</t>
  </si>
  <si>
    <t>Nátěr penetrační na podlahu</t>
  </si>
  <si>
    <t>1008400574</t>
  </si>
  <si>
    <t>238</t>
  </si>
  <si>
    <t>771474112</t>
  </si>
  <si>
    <t>Montáž soklů z dlaždic keramických rovných lepených cementovým flexibilním lepidlem v přes 65 do 90 mm</t>
  </si>
  <si>
    <t>-1176183283</t>
  </si>
  <si>
    <t>(1,3+1,5*2+1,2+2,7+1,2+2,4+1,775)-0,8*5+((1,3+1,775)*2+(1,2+1,5)*2+2,7+1,2+2,4)-0,8*5+(7,8+1,5+1,075+0,775+0,85+1,3)-0,8*2</t>
  </si>
  <si>
    <t>239</t>
  </si>
  <si>
    <t>59761195</t>
  </si>
  <si>
    <t>sokl keramický mrazuvzdorný s požlábkem povrch hladký/matný tl do 10mm výšky přes 65 do 90mm</t>
  </si>
  <si>
    <t>1407998524</t>
  </si>
  <si>
    <t>35,125*1,1 'Přepočtené koeficientem množství</t>
  </si>
  <si>
    <t>240</t>
  </si>
  <si>
    <t>771474122</t>
  </si>
  <si>
    <t>Montáž soklů z dlaždic keramických schodišťových šikmých lepených cementovým flexibilním lepidlem v přes 65 do 90 mm</t>
  </si>
  <si>
    <t>371590830</t>
  </si>
  <si>
    <t>(0,158+0,3)*(9+10)*3</t>
  </si>
  <si>
    <t>241</t>
  </si>
  <si>
    <t>-497343291</t>
  </si>
  <si>
    <t>26,106*1,1 'Přepočtené koeficientem množství</t>
  </si>
  <si>
    <t>242</t>
  </si>
  <si>
    <t>771574414</t>
  </si>
  <si>
    <t>Montáž podlah keramických hladkých lepených cementovým flexibilním lepidlem přes 4 do 6 ks/m2</t>
  </si>
  <si>
    <t>1865941490</t>
  </si>
  <si>
    <t>243</t>
  </si>
  <si>
    <t>59761108.R01</t>
  </si>
  <si>
    <t>dlažba keramická slinutá mrazuvzdorná , protiskluznost a specifikace dle PD přes 4 do 6ks/m2</t>
  </si>
  <si>
    <t>2122233857</t>
  </si>
  <si>
    <t>96,79*1,15 'Přepočtené koeficientem množství</t>
  </si>
  <si>
    <t>244</t>
  </si>
  <si>
    <t>771591112</t>
  </si>
  <si>
    <t>Izolace pod dlažbu nátěrem nebo stěrkou ve dvou vrstvách</t>
  </si>
  <si>
    <t>1234742123</t>
  </si>
  <si>
    <t>245</t>
  </si>
  <si>
    <t>771591115</t>
  </si>
  <si>
    <t>Podlahy spárování silikonem</t>
  </si>
  <si>
    <t>2090348342</t>
  </si>
  <si>
    <t>246</t>
  </si>
  <si>
    <t>771591264</t>
  </si>
  <si>
    <t>Izolace těsnícími pásy mezi podlahou a stěnou</t>
  </si>
  <si>
    <t>1589690032</t>
  </si>
  <si>
    <t>247</t>
  </si>
  <si>
    <t>771R001</t>
  </si>
  <si>
    <t>Dodávka a montáž obložení schodiště keramickou dlažbou</t>
  </si>
  <si>
    <t>-513001018</t>
  </si>
  <si>
    <t>"F.02"1,2*0,3*(9+10)*3+1,2*1,2*3</t>
  </si>
  <si>
    <t>248</t>
  </si>
  <si>
    <t>998771103</t>
  </si>
  <si>
    <t>Přesun hmot tonážní pro podlahy z dlaždic v objektech v přes 12 do 24 m</t>
  </si>
  <si>
    <t>916171911</t>
  </si>
  <si>
    <t>776</t>
  </si>
  <si>
    <t>Podlahy povlakové</t>
  </si>
  <si>
    <t>249</t>
  </si>
  <si>
    <t>776111112</t>
  </si>
  <si>
    <t>Broušení betonového podkladu povlakových podlah</t>
  </si>
  <si>
    <t>-306112231</t>
  </si>
  <si>
    <t>1 a 2.np</t>
  </si>
  <si>
    <t>(32,5+26,7*2+28,5+48,6-3,8-3,4*2-3,5-5,7)*2</t>
  </si>
  <si>
    <t>27,6+103,7-3,8-4,5-2</t>
  </si>
  <si>
    <t>250</t>
  </si>
  <si>
    <t>776111311</t>
  </si>
  <si>
    <t>Vysátí podkladu povlakových podlah</t>
  </si>
  <si>
    <t>2070721500</t>
  </si>
  <si>
    <t>251</t>
  </si>
  <si>
    <t>776121321</t>
  </si>
  <si>
    <t>Neředěná penetrace savého podkladu povlakových podlah</t>
  </si>
  <si>
    <t>1637136449</t>
  </si>
  <si>
    <t>252</t>
  </si>
  <si>
    <t>776141122</t>
  </si>
  <si>
    <t>Stěrka podlahová nivelační pro vyrovnání podkladu povlakových podlah pevnosti 30 MPa tl přes 3 do 5 mm</t>
  </si>
  <si>
    <t>2125361288</t>
  </si>
  <si>
    <t>253</t>
  </si>
  <si>
    <t>776221111</t>
  </si>
  <si>
    <t>Lepení pásů z PVC standardním lepidlem</t>
  </si>
  <si>
    <t>-146097746</t>
  </si>
  <si>
    <t>254</t>
  </si>
  <si>
    <t>28411142</t>
  </si>
  <si>
    <t>podlahovina vinylová homogenní protiskluzná se vsypem a výztuž. vrstvou, elektrostaticky vodivá, třída zátěže 34/43, hořlavost Bfl-s1 tl 2,00mm</t>
  </si>
  <si>
    <t>-1001046249</t>
  </si>
  <si>
    <t>407,4*1,1 'Přepočtené koeficientem množství</t>
  </si>
  <si>
    <t>255</t>
  </si>
  <si>
    <t>776411111</t>
  </si>
  <si>
    <t>Montáž obvodových soklíků výšky do 80 mm</t>
  </si>
  <si>
    <t>-1500021006</t>
  </si>
  <si>
    <t>256</t>
  </si>
  <si>
    <t>28341072</t>
  </si>
  <si>
    <t>lišta soklová vinilová s kompozitním jádrem 15x40mm</t>
  </si>
  <si>
    <t>-1314048792</t>
  </si>
  <si>
    <t>365,85*1,02 'Přepočtené koeficientem množství</t>
  </si>
  <si>
    <t>257</t>
  </si>
  <si>
    <t>776991111</t>
  </si>
  <si>
    <t>Spárování silikonem</t>
  </si>
  <si>
    <t>596909131</t>
  </si>
  <si>
    <t>258</t>
  </si>
  <si>
    <t>998776103</t>
  </si>
  <si>
    <t>Přesun hmot tonážní pro podlahy povlakové v objektech v přes 12 do 24 m</t>
  </si>
  <si>
    <t>-377574757</t>
  </si>
  <si>
    <t>777</t>
  </si>
  <si>
    <t>Podlahy lité</t>
  </si>
  <si>
    <t>259</t>
  </si>
  <si>
    <t>777111101</t>
  </si>
  <si>
    <t>Zametení podkladu před provedením lité podlahy</t>
  </si>
  <si>
    <t>60330756</t>
  </si>
  <si>
    <t>260</t>
  </si>
  <si>
    <t>777111111</t>
  </si>
  <si>
    <t>Vysátí podkladu před provedením lité podlahy</t>
  </si>
  <si>
    <t>-2076218189</t>
  </si>
  <si>
    <t>261</t>
  </si>
  <si>
    <t>777131101</t>
  </si>
  <si>
    <t>Penetrační epoxidový nátěr podlahy na suchý a vyzrálý podklad</t>
  </si>
  <si>
    <t>-596418951</t>
  </si>
  <si>
    <t>262</t>
  </si>
  <si>
    <t>777611101.R01</t>
  </si>
  <si>
    <t>Cementová směs obsahující tříděná tvrdá plniva, speciální cementy a kompatibilní přísady</t>
  </si>
  <si>
    <t>-1110053514</t>
  </si>
  <si>
    <t>Poznámka k položce:_x000d_
vč. vytažení na soklík</t>
  </si>
  <si>
    <t>263</t>
  </si>
  <si>
    <t>998777103</t>
  </si>
  <si>
    <t>Přesun hmot tonážní pro podlahy lité v objektech v přes 12 do 24 m</t>
  </si>
  <si>
    <t>-808382769</t>
  </si>
  <si>
    <t>781</t>
  </si>
  <si>
    <t>Dokončovací práce - obklady</t>
  </si>
  <si>
    <t>264</t>
  </si>
  <si>
    <t>781111011</t>
  </si>
  <si>
    <t>Ometení (oprášení) stěny při přípravě podkladu</t>
  </si>
  <si>
    <t>1299943028</t>
  </si>
  <si>
    <t>za kuch. linkou, v. odhad 600 mm</t>
  </si>
  <si>
    <t>31,26</t>
  </si>
  <si>
    <t>1.NP, v. odhad 2,0 m</t>
  </si>
  <si>
    <t>82,33</t>
  </si>
  <si>
    <t>2.NP</t>
  </si>
  <si>
    <t>3.NP, na wc odhad v. 1,5 m</t>
  </si>
  <si>
    <t>39,93</t>
  </si>
  <si>
    <t>265</t>
  </si>
  <si>
    <t>781121011</t>
  </si>
  <si>
    <t>Nátěr penetrační na stěnu</t>
  </si>
  <si>
    <t>-1927414727</t>
  </si>
  <si>
    <t>266</t>
  </si>
  <si>
    <t>781131112</t>
  </si>
  <si>
    <t>Izolace pod obklad nátěrem nebo stěrkou ve dvou vrstvách</t>
  </si>
  <si>
    <t>2090767109</t>
  </si>
  <si>
    <t>"pod obklad - místa ostřiku vodou"155</t>
  </si>
  <si>
    <t>267</t>
  </si>
  <si>
    <t>781472215</t>
  </si>
  <si>
    <t>Montáž obkladů keramických hladkých lepených cementovým flexibilním lepidlem přes 6 do 9 ks/m2</t>
  </si>
  <si>
    <t>1266457368</t>
  </si>
  <si>
    <t>268</t>
  </si>
  <si>
    <t>59761708</t>
  </si>
  <si>
    <t>obklad keramický nemrazuvzdorný povrch hladký/lesklý tl do 10mm přes 6 do 9ks/m2</t>
  </si>
  <si>
    <t>-758718817</t>
  </si>
  <si>
    <t>235,85*1,15 'Přepočtené koeficientem množství</t>
  </si>
  <si>
    <t>269</t>
  </si>
  <si>
    <t>781492211</t>
  </si>
  <si>
    <t>Montáž profilů rohových lepených flexibilním cementovým lepidlem</t>
  </si>
  <si>
    <t>-1018326939</t>
  </si>
  <si>
    <t>270</t>
  </si>
  <si>
    <t>19416006</t>
  </si>
  <si>
    <t>lišta ukončovací z eloxovaného hliníku 12,5mm</t>
  </si>
  <si>
    <t>-38996828</t>
  </si>
  <si>
    <t>155*1,05 'Přepočtené koeficientem množství</t>
  </si>
  <si>
    <t>271</t>
  </si>
  <si>
    <t>781492251</t>
  </si>
  <si>
    <t>Montáž profilů ukončovacích lepených flexibilním cementovým lepidlem</t>
  </si>
  <si>
    <t>-1377807786</t>
  </si>
  <si>
    <t>272</t>
  </si>
  <si>
    <t>1628257050</t>
  </si>
  <si>
    <t>198*1,05 'Přepočtené koeficientem množství</t>
  </si>
  <si>
    <t>273</t>
  </si>
  <si>
    <t>781495141</t>
  </si>
  <si>
    <t>Průnik obkladem kruhový do DN 30</t>
  </si>
  <si>
    <t>57270347</t>
  </si>
  <si>
    <t>274</t>
  </si>
  <si>
    <t>781495142</t>
  </si>
  <si>
    <t>Průnik obkladem kruhový přes DN 30 do DN 90</t>
  </si>
  <si>
    <t>-1949834776</t>
  </si>
  <si>
    <t>275</t>
  </si>
  <si>
    <t>781495143</t>
  </si>
  <si>
    <t>Průnik obkladem kruhový přes DN 90</t>
  </si>
  <si>
    <t>1474691208</t>
  </si>
  <si>
    <t>276</t>
  </si>
  <si>
    <t>998781103</t>
  </si>
  <si>
    <t>Přesun hmot tonážní pro obklady keramické v objektech v přes 12 do 24 m</t>
  </si>
  <si>
    <t>155525173</t>
  </si>
  <si>
    <t>783</t>
  </si>
  <si>
    <t>Dokončovací práce - nátěry</t>
  </si>
  <si>
    <t>277</t>
  </si>
  <si>
    <t>783301313</t>
  </si>
  <si>
    <t>Odmaštění zámečnických konstrukcí ředidlovým odmašťovačem</t>
  </si>
  <si>
    <t>-1800101860</t>
  </si>
  <si>
    <t>"nátěr válc. nosníků základovou barvou" 74</t>
  </si>
  <si>
    <t>278</t>
  </si>
  <si>
    <t>783301401</t>
  </si>
  <si>
    <t>Ometení zámečnických konstrukcí</t>
  </si>
  <si>
    <t>178161843</t>
  </si>
  <si>
    <t>279</t>
  </si>
  <si>
    <t>783314101</t>
  </si>
  <si>
    <t>Základní jednonásobný syntetický nátěr zámečnických konstrukcí</t>
  </si>
  <si>
    <t>-271114492</t>
  </si>
  <si>
    <t>784</t>
  </si>
  <si>
    <t>Dokončovací práce - malby a tapety</t>
  </si>
  <si>
    <t>280</t>
  </si>
  <si>
    <t>784111001</t>
  </si>
  <si>
    <t>Oprášení (ometení ) podkladu v místnostech v do 3,80 m</t>
  </si>
  <si>
    <t>342157045</t>
  </si>
  <si>
    <t>281</t>
  </si>
  <si>
    <t>784181101</t>
  </si>
  <si>
    <t>Základní akrylátová jednonásobná bezbarvá penetrace podkladu v místnostech v do 3,80 m</t>
  </si>
  <si>
    <t>2085657990</t>
  </si>
  <si>
    <t>282</t>
  </si>
  <si>
    <t>784211101</t>
  </si>
  <si>
    <t>Dvojnásobné bílé malby ze směsí za mokra výborně oděruvzdorných v místnostech v do 3,80 m</t>
  </si>
  <si>
    <t>-293447431</t>
  </si>
  <si>
    <t>283</t>
  </si>
  <si>
    <t>784211111</t>
  </si>
  <si>
    <t>Dvojnásobné bílé malby ze směsí za mokra velmi dobře oděruvzdorných v místnostech v do 3,80 m</t>
  </si>
  <si>
    <t>297560045</t>
  </si>
  <si>
    <t>HZS</t>
  </si>
  <si>
    <t>Hodinové zúčtovací sazby</t>
  </si>
  <si>
    <t>284</t>
  </si>
  <si>
    <t>HZS1442</t>
  </si>
  <si>
    <t>Hodinová zúčtovací sazba svářeč kvalifikovaný</t>
  </si>
  <si>
    <t>hod</t>
  </si>
  <si>
    <t>512</t>
  </si>
  <si>
    <t>-639921861</t>
  </si>
  <si>
    <t>svářečské práce při osazení ocelových konstrukcí a nosníků</t>
  </si>
  <si>
    <t>285</t>
  </si>
  <si>
    <t>31210014</t>
  </si>
  <si>
    <t>elektroda E-B 121 3,2x450mm</t>
  </si>
  <si>
    <t>100 kus</t>
  </si>
  <si>
    <t>-1413506754</t>
  </si>
  <si>
    <t>02 - ZTI</t>
  </si>
  <si>
    <t xml:space="preserve">    8 - Vedení trubní dálková a přípojná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</si>
  <si>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</si>
  <si>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</si>
  <si>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</si>
  <si>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</si>
  <si>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155816545</t>
  </si>
  <si>
    <t>104*0,8*1,2</t>
  </si>
  <si>
    <t>-954957156</t>
  </si>
  <si>
    <t>104*2*1,2</t>
  </si>
  <si>
    <t>-817558665</t>
  </si>
  <si>
    <t>1427395667</t>
  </si>
  <si>
    <t>104*0,8*0,7</t>
  </si>
  <si>
    <t>175151101</t>
  </si>
  <si>
    <t>Obsypání potrubí strojně sypaninou bez prohození, uloženou do 3 m</t>
  </si>
  <si>
    <t>-1075411058</t>
  </si>
  <si>
    <t>104*0,8*0,4</t>
  </si>
  <si>
    <t>58337308</t>
  </si>
  <si>
    <t>štěrkopísek frakce 0/2</t>
  </si>
  <si>
    <t>400958827</t>
  </si>
  <si>
    <t>33,28*2 'Přepočtené koeficientem množství</t>
  </si>
  <si>
    <t>175151109</t>
  </si>
  <si>
    <t>Příplatek k ceně za prohození sypaniny strojně</t>
  </si>
  <si>
    <t>1763829509</t>
  </si>
  <si>
    <t>451573111</t>
  </si>
  <si>
    <t>Lože pod potrubí otevřený výkop ze štěrkopísku</t>
  </si>
  <si>
    <t>716704615</t>
  </si>
  <si>
    <t>104*0,8*0,15</t>
  </si>
  <si>
    <t>Vedení trubní dálková a přípojná</t>
  </si>
  <si>
    <t>871310310</t>
  </si>
  <si>
    <t>Montáž kanalizačního potrubí hladkého plnostěnného SN 10 z polypropylenu DN 150</t>
  </si>
  <si>
    <t>-905758514</t>
  </si>
  <si>
    <t>ležaté potrubí</t>
  </si>
  <si>
    <t>10+25</t>
  </si>
  <si>
    <t>dešťové potrubí</t>
  </si>
  <si>
    <t>55+14</t>
  </si>
  <si>
    <t>28617011</t>
  </si>
  <si>
    <t>trubka kanalizační PP plnostěnná třívrstvá DN 150x3000mm SN10</t>
  </si>
  <si>
    <t>180210099</t>
  </si>
  <si>
    <t>104*1,015 'Přepočtené koeficientem množství</t>
  </si>
  <si>
    <t>871R001</t>
  </si>
  <si>
    <t>Kolena, odbočky, redukce apod.</t>
  </si>
  <si>
    <t>-1776028640</t>
  </si>
  <si>
    <t>892351111</t>
  </si>
  <si>
    <t>Tlaková zkouška vodou potrubí DN 150 nebo 200</t>
  </si>
  <si>
    <t>1188680753</t>
  </si>
  <si>
    <t>899722114</t>
  </si>
  <si>
    <t>Krytí potrubí z plastů výstražnou fólií z PVC přes 34 do 40 cm</t>
  </si>
  <si>
    <t>-439025890</t>
  </si>
  <si>
    <t>998276101</t>
  </si>
  <si>
    <t>Přesun hmot pro trubní vedení z trub z plastických hmot otevřený výkop</t>
  </si>
  <si>
    <t>-672039654</t>
  </si>
  <si>
    <t>721</t>
  </si>
  <si>
    <t>Zdravotechnika - vnitřní kanalizace</t>
  </si>
  <si>
    <t>721174025.OSM</t>
  </si>
  <si>
    <t>Potrubí kanalizační odpadní Osma HT-Systém DN 110</t>
  </si>
  <si>
    <t>-1239458463</t>
  </si>
  <si>
    <t xml:space="preserve">stoupací splašková </t>
  </si>
  <si>
    <t>stoupací dešťová</t>
  </si>
  <si>
    <t>721174041.OSM</t>
  </si>
  <si>
    <t>Potrubí kanalizační připojovací Osma HT-Systém DN 32</t>
  </si>
  <si>
    <t>-1392168104</t>
  </si>
  <si>
    <t>721174042.OSM</t>
  </si>
  <si>
    <t>Potrubí kanalizační připojovací Osma HT-Systém DN 40</t>
  </si>
  <si>
    <t>136980936</t>
  </si>
  <si>
    <t>721174043.OSM</t>
  </si>
  <si>
    <t>Potrubí kanalizační připojovací Osma HT-Systém DN 50</t>
  </si>
  <si>
    <t>-854278336</t>
  </si>
  <si>
    <t>721174045.OSM</t>
  </si>
  <si>
    <t>Potrubí kanalizační připojovací Osma HT-Systém DN 110</t>
  </si>
  <si>
    <t>-1654994026</t>
  </si>
  <si>
    <t>721194104</t>
  </si>
  <si>
    <t>Vyvedení a upevnění odpadních výpustek DN 40</t>
  </si>
  <si>
    <t>-688077931</t>
  </si>
  <si>
    <t>721194105</t>
  </si>
  <si>
    <t>Vyvedení a upevnění odpadních výpustek DN 50</t>
  </si>
  <si>
    <t>342022780</t>
  </si>
  <si>
    <t>721194109</t>
  </si>
  <si>
    <t>Vyvedení a upevnění odpadních výpustek DN 110</t>
  </si>
  <si>
    <t>-363464897</t>
  </si>
  <si>
    <t>721226512</t>
  </si>
  <si>
    <t>Zápachová uzávěrka podomítková pro pračku a myčku DN 50</t>
  </si>
  <si>
    <t>-1994226548</t>
  </si>
  <si>
    <t>721233134</t>
  </si>
  <si>
    <t>Střešní vtok polypropylen PP s vyhříváním a svěrnou přírubou pro ploché střechy svislý odtok DN 160</t>
  </si>
  <si>
    <t>1549869647</t>
  </si>
  <si>
    <t>721273153</t>
  </si>
  <si>
    <t>Hlavice ventilační polypropylen PP DN 110</t>
  </si>
  <si>
    <t>-2115236869</t>
  </si>
  <si>
    <t>721290111</t>
  </si>
  <si>
    <t>Zkouška těsnosti potrubí kanalizace vodou DN do 125</t>
  </si>
  <si>
    <t>1324932260</t>
  </si>
  <si>
    <t>721R001</t>
  </si>
  <si>
    <t>Příplatek za použití zvukotěsného porubí</t>
  </si>
  <si>
    <t>-5328478</t>
  </si>
  <si>
    <t>721R002</t>
  </si>
  <si>
    <t>Dodávka a montáž zpětné klapky</t>
  </si>
  <si>
    <t>-1511608511</t>
  </si>
  <si>
    <t>998721103</t>
  </si>
  <si>
    <t>Přesun hmot tonážní pro vnitřní kanalizaci v objektech v přes 12 do 24 m</t>
  </si>
  <si>
    <t>-30949624</t>
  </si>
  <si>
    <t>722</t>
  </si>
  <si>
    <t>Zdravotechnika - vnitřní vodovod</t>
  </si>
  <si>
    <t>722130105</t>
  </si>
  <si>
    <t>Potrubí pro zavodněný požární systém ocelové hladké pozinkované spojované lisováním D 35x1,5 mm</t>
  </si>
  <si>
    <t>-701891888</t>
  </si>
  <si>
    <t>požární vodovod</t>
  </si>
  <si>
    <t>722174003</t>
  </si>
  <si>
    <t>Potrubí vodovodní plastové PPR svar polyfúze PN 16 D 25x3,5 mm</t>
  </si>
  <si>
    <t>-292424221</t>
  </si>
  <si>
    <t>TV+SV</t>
  </si>
  <si>
    <t>290</t>
  </si>
  <si>
    <t>722174004</t>
  </si>
  <si>
    <t>Potrubí vodovodní plastové PPR svar polyfúze PN 16 D 32x4,4 mm</t>
  </si>
  <si>
    <t>-1449366049</t>
  </si>
  <si>
    <t>stoupací potrubí vodovodu</t>
  </si>
  <si>
    <t>722174005</t>
  </si>
  <si>
    <t>Potrubí vodovodní plastové PPR svar polyfúze PN 16 D 40x5,5 mm</t>
  </si>
  <si>
    <t>-1187390158</t>
  </si>
  <si>
    <t>pod stropem 1.pp</t>
  </si>
  <si>
    <t>722181232</t>
  </si>
  <si>
    <t>Ochrana vodovodního potrubí přilepenými termoizolačními trubicemi z PE tl přes 9 do 13 mm DN přes 22 do 45 mm</t>
  </si>
  <si>
    <t>-2145457178</t>
  </si>
  <si>
    <t>722190401</t>
  </si>
  <si>
    <t>Vyvedení a upevnění výpustku DN do 25</t>
  </si>
  <si>
    <t>-985618048</t>
  </si>
  <si>
    <t>722220112</t>
  </si>
  <si>
    <t>Nástěnka pro výtokový ventil G 3/4" s jedním závitem</t>
  </si>
  <si>
    <t>-798498846</t>
  </si>
  <si>
    <t>722220122</t>
  </si>
  <si>
    <t>Nástěnka pro baterii G 3/4" s jedním závitem</t>
  </si>
  <si>
    <t>pár</t>
  </si>
  <si>
    <t>-1533153019</t>
  </si>
  <si>
    <t>722231141</t>
  </si>
  <si>
    <t>Ventil závitový pojistný rohový G 1/2"</t>
  </si>
  <si>
    <t>-1358726290</t>
  </si>
  <si>
    <t>722240102</t>
  </si>
  <si>
    <t>Ventily plastové PPR přímé DN 25</t>
  </si>
  <si>
    <t>-697574563</t>
  </si>
  <si>
    <t>722262226</t>
  </si>
  <si>
    <t>Vodoměr závitový jednovtokový suchoběžný dálkový odečet do 40°C G 1/2"x 110 R100 Qn 1,6 m3/h horizont</t>
  </si>
  <si>
    <t>1943798709</t>
  </si>
  <si>
    <t>722290226</t>
  </si>
  <si>
    <t>Zkouška těsnosti vodovodního potrubí závitového DN do 50</t>
  </si>
  <si>
    <t>669525065</t>
  </si>
  <si>
    <t>722290234</t>
  </si>
  <si>
    <t>Proplach a dezinfekce vodovodního potrubí DN do 80</t>
  </si>
  <si>
    <t>2095830084</t>
  </si>
  <si>
    <t>380+23</t>
  </si>
  <si>
    <t>722290246</t>
  </si>
  <si>
    <t>Zkouška těsnosti vodovodního potrubí plastového DN do 40</t>
  </si>
  <si>
    <t>-1384034984</t>
  </si>
  <si>
    <t>722R001</t>
  </si>
  <si>
    <t>Dodávka a montáž - hlavní uzávěr</t>
  </si>
  <si>
    <t>-97835528</t>
  </si>
  <si>
    <t>998722103</t>
  </si>
  <si>
    <t>Přesun hmot tonážní pro vnitřní vodovod v objektech v přes 12 do 24 m</t>
  </si>
  <si>
    <t>-1906430182</t>
  </si>
  <si>
    <t>725</t>
  </si>
  <si>
    <t>Zdravotechnika - zařizovací předměty</t>
  </si>
  <si>
    <t>725112022</t>
  </si>
  <si>
    <t>Klozet keramický závěsný na nosné stěny odpad vodorovný</t>
  </si>
  <si>
    <t>-1113242312</t>
  </si>
  <si>
    <t>725211602</t>
  </si>
  <si>
    <t>Umyvadlo keramické bílé šířky 550 mm bez krytu na sifon připevněné na stěnu šrouby</t>
  </si>
  <si>
    <t>1557735164</t>
  </si>
  <si>
    <t>725222116</t>
  </si>
  <si>
    <t>Vana bez armatur výtokových akrylátová se zápachovou uzávěrkou 1700x700 mm</t>
  </si>
  <si>
    <t>-521987</t>
  </si>
  <si>
    <t>725241112</t>
  </si>
  <si>
    <t>Vanička sprchová akrylátová čtvercová 900x900 mm</t>
  </si>
  <si>
    <t>2038491895</t>
  </si>
  <si>
    <t>725244123</t>
  </si>
  <si>
    <t>Dveře sprchové rámové se skleněnou výplní tl. 5 mm otvíravé dvoukřídlové do niky na vaničku šířky 900 mm</t>
  </si>
  <si>
    <t>185364382</t>
  </si>
  <si>
    <t>725311125.R01</t>
  </si>
  <si>
    <t>Dřez jednoduchý nerezový se zápachovou uzávěrkou rvestavný</t>
  </si>
  <si>
    <t>810958226</t>
  </si>
  <si>
    <t>725821329</t>
  </si>
  <si>
    <t>Baterie dřezová stojánková páková s vytahovací sprškou</t>
  </si>
  <si>
    <t>91767212</t>
  </si>
  <si>
    <t>725822613</t>
  </si>
  <si>
    <t>Baterie umyvadlová stojánková páková s výpustí</t>
  </si>
  <si>
    <t>839810499</t>
  </si>
  <si>
    <t>725831313</t>
  </si>
  <si>
    <t>Baterie vanová nástěnná páková s příslušenstvím a pohyblivým držákem</t>
  </si>
  <si>
    <t>714264639</t>
  </si>
  <si>
    <t>725841322</t>
  </si>
  <si>
    <t>Baterie sprchová nástěnná klasická s roztečí 150 mm</t>
  </si>
  <si>
    <t>-750358581</t>
  </si>
  <si>
    <t>725861102</t>
  </si>
  <si>
    <t>Zápachová uzávěrka pro umyvadla DN 40</t>
  </si>
  <si>
    <t>-1901559513</t>
  </si>
  <si>
    <t>725862103</t>
  </si>
  <si>
    <t>Zápachová uzávěrka pro dřezy DN 40/50</t>
  </si>
  <si>
    <t>1490298335</t>
  </si>
  <si>
    <t>725864311</t>
  </si>
  <si>
    <t>Zápachová uzávěrka van DN 40/50 s kulovým kloubem na odtoku</t>
  </si>
  <si>
    <t>1911838992</t>
  </si>
  <si>
    <t>725865322</t>
  </si>
  <si>
    <t>Zápachová uzávěrka sprchových van DN 40/50 s kulovým kloubem na odtoku a přepadovou trubicí</t>
  </si>
  <si>
    <t>1739279566</t>
  </si>
  <si>
    <t>998725103</t>
  </si>
  <si>
    <t>Přesun hmot tonážní pro zařizovací předměty v objektech v přes 12 do 24 m</t>
  </si>
  <si>
    <t>-1017594142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</si>
  <si>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</si>
  <si>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</si>
  <si>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</si>
  <si>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</si>
  <si>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1712856559</t>
  </si>
  <si>
    <t>726191001</t>
  </si>
  <si>
    <t>Zvukoizolační souprava pro klozet a bidet</t>
  </si>
  <si>
    <t>-1531039900</t>
  </si>
  <si>
    <t>726191002</t>
  </si>
  <si>
    <t>Souprava pro předstěnovou montáž</t>
  </si>
  <si>
    <t>-1542201594</t>
  </si>
  <si>
    <t>998726113</t>
  </si>
  <si>
    <t>Přesun hmot tonážní pro instalační prefabrikáty v objektech v přes 12 do 24 m</t>
  </si>
  <si>
    <t>-1452041088</t>
  </si>
  <si>
    <t>HZS2491</t>
  </si>
  <si>
    <t>Hodinová zúčtovací sazba dělník zednických výpomocí</t>
  </si>
  <si>
    <t>-176251029</t>
  </si>
  <si>
    <t>03 - ELE</t>
  </si>
  <si>
    <t xml:space="preserve">    741 - Elektroinstalace - silnoproud</t>
  </si>
  <si>
    <t xml:space="preserve">    742 - Elektroinstalace - slaboproud</t>
  </si>
  <si>
    <t>741</t>
  </si>
  <si>
    <t>Elektroinstalace - silnoproud</t>
  </si>
  <si>
    <t>741110021</t>
  </si>
  <si>
    <t>Montáž trubka plastová tuhá D přes 16 do 23 mm uložená pod omítku</t>
  </si>
  <si>
    <t>1667119854</t>
  </si>
  <si>
    <t>34571411</t>
  </si>
  <si>
    <t>trubka elektroinstalační plastová bezhalogenová tuhá středně odolná D 16,8/20mm</t>
  </si>
  <si>
    <t>713309878</t>
  </si>
  <si>
    <t>1550*1,05 'Přepočtené koeficientem množství</t>
  </si>
  <si>
    <t>741112001</t>
  </si>
  <si>
    <t>Montáž krabice zapuštěná plastová kruhová</t>
  </si>
  <si>
    <t>1196400758</t>
  </si>
  <si>
    <t>34571458</t>
  </si>
  <si>
    <t>krabice pod omítku PVC odbočná kruhová D 100mm s víčkem</t>
  </si>
  <si>
    <t>-1054290113</t>
  </si>
  <si>
    <t>741122015</t>
  </si>
  <si>
    <t>Montáž kabel Cu bez ukončení uložený pod omítku plný kulatý 3x1,5 mm2 (např. CYKY)</t>
  </si>
  <si>
    <t>1804569403</t>
  </si>
  <si>
    <t>34111030</t>
  </si>
  <si>
    <t>kabel instalační jádro Cu plné izolace PVC plášť PVC 450/750V (CYKY) 3x1,5mm2</t>
  </si>
  <si>
    <t>-290786829</t>
  </si>
  <si>
    <t>1900*1,15 'Přepočtené koeficientem množství</t>
  </si>
  <si>
    <t>741122016</t>
  </si>
  <si>
    <t>Montáž kabel Cu bez ukončení uložený pod omítku plný kulatý 3x2,5 až 6 mm2 (např. CYKY)</t>
  </si>
  <si>
    <t>1244066844</t>
  </si>
  <si>
    <t>34111036</t>
  </si>
  <si>
    <t>kabel instalační jádro Cu plné izolace PVC plášť PVC 450/750V (CYKY) 3x2,5mm2</t>
  </si>
  <si>
    <t>-532354011</t>
  </si>
  <si>
    <t>2300*1,15 'Přepočtené koeficientem množství</t>
  </si>
  <si>
    <t>741122023</t>
  </si>
  <si>
    <t>Montáž kabel Cu bez ukončení uložený pod omítku plný kulatý 4x6 mm2 (např. CYKY)</t>
  </si>
  <si>
    <t>809508414</t>
  </si>
  <si>
    <t>34111072</t>
  </si>
  <si>
    <t>kabel instalační jádro Cu plné izolace PVC plášť PVC 450/750V (CYKY) 4x6mm2</t>
  </si>
  <si>
    <t>955328195</t>
  </si>
  <si>
    <t>90*1,15 'Přepočtené koeficientem množství</t>
  </si>
  <si>
    <t>741122032</t>
  </si>
  <si>
    <t>Montáž kabel Cu bez ukončení uložený pod omítku plný kulatý 5x4 až 6 mm2 (např. CYKY)</t>
  </si>
  <si>
    <t>1478751783</t>
  </si>
  <si>
    <t>34111100</t>
  </si>
  <si>
    <t>kabel instalační jádro Cu plné izolace PVC plášť PVC 450/750V (CYKY) 5x6mm2</t>
  </si>
  <si>
    <t>-1807048440</t>
  </si>
  <si>
    <t>100*1,15 'Přepočtené koeficientem množství</t>
  </si>
  <si>
    <t>741122033</t>
  </si>
  <si>
    <t>Montáž kabel Cu bez ukončení uložený pod omítku plný kulatý 5x10 mm2 (např. CYKY)</t>
  </si>
  <si>
    <t>-9219113</t>
  </si>
  <si>
    <t>34113034</t>
  </si>
  <si>
    <t>kabel instalační jádro Cu plné izolace PVC plášť PVC 450/750V (CYKY) 5x10mm2</t>
  </si>
  <si>
    <t>-1140444328</t>
  </si>
  <si>
    <t>50*1,15 'Přepočtené koeficientem množství</t>
  </si>
  <si>
    <t>741128005</t>
  </si>
  <si>
    <t>Ostatní práce při montáži vodičů a kabelů - trasování vedení na omítce</t>
  </si>
  <si>
    <t>-730674681</t>
  </si>
  <si>
    <t>741130022</t>
  </si>
  <si>
    <t>Ukončení vodič izolovaný do 4 mm2 na svorkovnici</t>
  </si>
  <si>
    <t>1638756339</t>
  </si>
  <si>
    <t>741130023</t>
  </si>
  <si>
    <t>Ukončení vodič izolovaný do 6 mm2 na svorkovnici</t>
  </si>
  <si>
    <t>1899422495</t>
  </si>
  <si>
    <t>741130024</t>
  </si>
  <si>
    <t>Ukončení vodič izolovaný do 10 mm2 na svorkovnici</t>
  </si>
  <si>
    <t>-1882352881</t>
  </si>
  <si>
    <t>741310001</t>
  </si>
  <si>
    <t>Montáž spínač nástěnný 1-jednopólový prostředí normální se zapojením vodičů</t>
  </si>
  <si>
    <t>2029508425</t>
  </si>
  <si>
    <t>34535015</t>
  </si>
  <si>
    <t>spínač nástěnný jednopólový, řazení 1, IP44, šroubové svorky</t>
  </si>
  <si>
    <t>-1948080379</t>
  </si>
  <si>
    <t>34539059</t>
  </si>
  <si>
    <t>rámeček jednonásobný</t>
  </si>
  <si>
    <t>1312425302</t>
  </si>
  <si>
    <t>741310021</t>
  </si>
  <si>
    <t>Montáž přepínač nástěnný 5-sériový prostředí normální se zapojením vodičů</t>
  </si>
  <si>
    <t>-561999671</t>
  </si>
  <si>
    <t>34535017</t>
  </si>
  <si>
    <t>přepínač nástěnný sériový, řazení 5, IP44, šroubové svorky</t>
  </si>
  <si>
    <t>-1312405057</t>
  </si>
  <si>
    <t>-1096086442</t>
  </si>
  <si>
    <t>741310022</t>
  </si>
  <si>
    <t>Montáž přepínač nástěnný 6-střídavý prostředí normální se zapojením vodičů</t>
  </si>
  <si>
    <t>-609063464</t>
  </si>
  <si>
    <t>34535018</t>
  </si>
  <si>
    <t>přepínač nástěnný střídavý, řazení 6, IP44, šroubové svorky</t>
  </si>
  <si>
    <t>-1779349254</t>
  </si>
  <si>
    <t>-1442939393</t>
  </si>
  <si>
    <t>741310025</t>
  </si>
  <si>
    <t>Montáž přepínač nástěnný 7-křížový prostředí normální se zapojením vodičů</t>
  </si>
  <si>
    <t>1765577119</t>
  </si>
  <si>
    <t>34535020</t>
  </si>
  <si>
    <t>přepínač nástěnný křížový, řazení 7, IP44, šroubové svorky</t>
  </si>
  <si>
    <t>1917205184</t>
  </si>
  <si>
    <t>-412191718</t>
  </si>
  <si>
    <t>741311003</t>
  </si>
  <si>
    <t>Montáž čidlo pohybu vestavné se zapojením vodičů</t>
  </si>
  <si>
    <t>-2058687422</t>
  </si>
  <si>
    <t>40461058</t>
  </si>
  <si>
    <t>čidlo pohybové a prezenční stropní 360°</t>
  </si>
  <si>
    <t>-716883953</t>
  </si>
  <si>
    <t>741313001</t>
  </si>
  <si>
    <t>Montáž zásuvka (polo)zapuštěná bezšroubové připojení 2P+PE se zapojením vodičů</t>
  </si>
  <si>
    <t>633718221</t>
  </si>
  <si>
    <t>34555241</t>
  </si>
  <si>
    <t>přístroj zásuvky zapuštěné jednonásobné, krytka s clonkami, bezšroubové svorky</t>
  </si>
  <si>
    <t>1682814537</t>
  </si>
  <si>
    <t>-393282212</t>
  </si>
  <si>
    <t>741313003</t>
  </si>
  <si>
    <t>Montáž zásuvka (polo)zapuštěná bezšroubové připojení 2x(2P+PE) dvojnásobná se zapojením vodičů</t>
  </si>
  <si>
    <t>-1258231575</t>
  </si>
  <si>
    <t>34539060</t>
  </si>
  <si>
    <t>rámeček dvojnásobný</t>
  </si>
  <si>
    <t>-753060928</t>
  </si>
  <si>
    <t>34555225</t>
  </si>
  <si>
    <t>zásuvka nástěnná dvojnásobná, IP44, šroubové svorky</t>
  </si>
  <si>
    <t>577836265</t>
  </si>
  <si>
    <t>741313082</t>
  </si>
  <si>
    <t>Montáž zásuvka chráněná v krabici šroubové připojení 2P+PE prostředí venkovní, mokré se zapojením vodičů</t>
  </si>
  <si>
    <t>967932231</t>
  </si>
  <si>
    <t>34555233</t>
  </si>
  <si>
    <t>zásuvka nástěnná jednonásobná chráněná, s víčkem, IP54, šroubové svorky</t>
  </si>
  <si>
    <t>803580101</t>
  </si>
  <si>
    <t>951233737</t>
  </si>
  <si>
    <t>741410021</t>
  </si>
  <si>
    <t>Montáž pásku uzemňovacího průřezu do 120 mm2 v městské zástavbě v zemi</t>
  </si>
  <si>
    <t>1028795343</t>
  </si>
  <si>
    <t>35442062</t>
  </si>
  <si>
    <t>pás zemnící 30x4mm FeZn</t>
  </si>
  <si>
    <t>kg</t>
  </si>
  <si>
    <t>-789220283</t>
  </si>
  <si>
    <t>741420001</t>
  </si>
  <si>
    <t>Montáž drát nebo lano hromosvodné svodové D do 10 mm s podpěrou</t>
  </si>
  <si>
    <t>751441727</t>
  </si>
  <si>
    <t>35441077</t>
  </si>
  <si>
    <t>drát D 8mm AlMgSi</t>
  </si>
  <si>
    <t>-621970188</t>
  </si>
  <si>
    <t>741420020</t>
  </si>
  <si>
    <t>Montáž svorka hromosvodná s jedním šroubem</t>
  </si>
  <si>
    <t>415147560</t>
  </si>
  <si>
    <t>35431000</t>
  </si>
  <si>
    <t>svorka uzemnění FeZn univerzální</t>
  </si>
  <si>
    <t>785062785</t>
  </si>
  <si>
    <t>35431015</t>
  </si>
  <si>
    <t>svorka uzemnění FeZn zkušební, spoj hromosvod/uzemnění</t>
  </si>
  <si>
    <t>849033384</t>
  </si>
  <si>
    <t>741420021</t>
  </si>
  <si>
    <t>Montáž svorka hromosvodná se 2 šrouby</t>
  </si>
  <si>
    <t>1238275804</t>
  </si>
  <si>
    <t>35441885</t>
  </si>
  <si>
    <t>svorka spojovací pro lano D 8-10mm</t>
  </si>
  <si>
    <t>-1089870896</t>
  </si>
  <si>
    <t>741430002</t>
  </si>
  <si>
    <t>Montáž tyč jímací délky do 3 m na konstrukci zděnou</t>
  </si>
  <si>
    <t>-1487795372</t>
  </si>
  <si>
    <t>35441050</t>
  </si>
  <si>
    <t>tyč jímací s kovaným hrotem 1000mm FeZn</t>
  </si>
  <si>
    <t>2102803282</t>
  </si>
  <si>
    <t>741810003</t>
  </si>
  <si>
    <t>Celková prohlídka elektrického rozvodu a zařízení přes 0,5 do 1 milionu Kč</t>
  </si>
  <si>
    <t>-208508988</t>
  </si>
  <si>
    <t>741R001</t>
  </si>
  <si>
    <t>Dodávka a montáž - rozvaděč bytový vč. vystrojení</t>
  </si>
  <si>
    <t>270100223</t>
  </si>
  <si>
    <t>741R002</t>
  </si>
  <si>
    <t>Dodávka a montáž - rozvaděč elektroměrný vč. vystrojení</t>
  </si>
  <si>
    <t>-1500484876</t>
  </si>
  <si>
    <t>741R003</t>
  </si>
  <si>
    <t>Dodávka a montáž - osvětlení objektu, odhad</t>
  </si>
  <si>
    <t>1995399935</t>
  </si>
  <si>
    <t>741R004</t>
  </si>
  <si>
    <t>Dodávka a montáž - tlačítko total stop</t>
  </si>
  <si>
    <t>1180799810</t>
  </si>
  <si>
    <t>741R005</t>
  </si>
  <si>
    <t>Dodávka a montáž - vývod 230V/1F</t>
  </si>
  <si>
    <t>1001418598</t>
  </si>
  <si>
    <t>741R006</t>
  </si>
  <si>
    <t>Dodávka a montáž - třífázový vývod 400V</t>
  </si>
  <si>
    <t>-880931648</t>
  </si>
  <si>
    <t>998741103</t>
  </si>
  <si>
    <t>Přesun hmot tonážní pro silnoproud v objektech v přes 12 do 24 m</t>
  </si>
  <si>
    <t>-13750793</t>
  </si>
  <si>
    <t>742</t>
  </si>
  <si>
    <t>Elektroinstalace - slaboproud</t>
  </si>
  <si>
    <t>742210121</t>
  </si>
  <si>
    <t>Montáž hlásiče automatického bodového</t>
  </si>
  <si>
    <t>1763357679</t>
  </si>
  <si>
    <t>59081430</t>
  </si>
  <si>
    <t>hlásič kouře optický konvenční</t>
  </si>
  <si>
    <t>-131899742</t>
  </si>
  <si>
    <t>742330044</t>
  </si>
  <si>
    <t>Montáž datové zásuvky 1 až 6 pozic</t>
  </si>
  <si>
    <t>-2036320642</t>
  </si>
  <si>
    <t>34539100</t>
  </si>
  <si>
    <t>rámeček datové zásuvky pro 2 moduly 22,5x45mm</t>
  </si>
  <si>
    <t>-856979433</t>
  </si>
  <si>
    <t>37451210</t>
  </si>
  <si>
    <t>záslepka datové zásuvky 22,5x45mm</t>
  </si>
  <si>
    <t>750908016</t>
  </si>
  <si>
    <t>34555000</t>
  </si>
  <si>
    <t>zásuvka datová jednonásobná kompletní s rámečkem, RJ45, Kat. 5e UTP, svorky IDC</t>
  </si>
  <si>
    <t>1324127262</t>
  </si>
  <si>
    <t>742R001</t>
  </si>
  <si>
    <t>Dodávka a montáž - bytový minirozvaděč vč.vystrojení</t>
  </si>
  <si>
    <t>-2046056907</t>
  </si>
  <si>
    <t>742R002</t>
  </si>
  <si>
    <t>Dodávka a montáž - domácí telefon - zvonkové tlačítko</t>
  </si>
  <si>
    <t>2132828755</t>
  </si>
  <si>
    <t>742R003</t>
  </si>
  <si>
    <t>Dodávka a montáž - domácí telefon - s monitorem</t>
  </si>
  <si>
    <t>-805004362</t>
  </si>
  <si>
    <t>742R004</t>
  </si>
  <si>
    <t>Dodávka a montáž - elektromechanický zámek + interkom s integrovanou kamerou a čtečkou karet</t>
  </si>
  <si>
    <t>810039595</t>
  </si>
  <si>
    <t>998742103</t>
  </si>
  <si>
    <t>Přesun hmot tonážní pro slaboproud v objektech v do 24 m</t>
  </si>
  <si>
    <t>1088630419</t>
  </si>
  <si>
    <t>HZS2232</t>
  </si>
  <si>
    <t>Hodinová zúčtovací sazba elektrikář odborný</t>
  </si>
  <si>
    <t>-1217914537</t>
  </si>
  <si>
    <t>2063500832</t>
  </si>
  <si>
    <t>04 - VZT</t>
  </si>
  <si>
    <t xml:space="preserve">    751 - Vzduchotechnika</t>
  </si>
  <si>
    <t>751</t>
  </si>
  <si>
    <t>Vzduchotechnika</t>
  </si>
  <si>
    <t>751510014</t>
  </si>
  <si>
    <t>Vzduchotechnické potrubí z pozinkovaného plechu čtyřhranné s přírubou průřezu přes 0,13 do 0,28 m2</t>
  </si>
  <si>
    <t>-120803291</t>
  </si>
  <si>
    <t>stoupací potrubí</t>
  </si>
  <si>
    <t>751510042</t>
  </si>
  <si>
    <t>Vzduchotechnické potrubí z pozinkovaného plechu kruhové spirálně vinutá trouba bez příruby D přes 100 do 200 mm</t>
  </si>
  <si>
    <t>1558492179</t>
  </si>
  <si>
    <t>VZT přívod</t>
  </si>
  <si>
    <t>VZT odvod</t>
  </si>
  <si>
    <t>751571035</t>
  </si>
  <si>
    <t>Uchycení potrubí čtyřhranného na montovanou konstrukci z nosníků kotvenou do betonu průřezu přes 0,13 do 0,28 m2</t>
  </si>
  <si>
    <t>-696027637</t>
  </si>
  <si>
    <t>751572032</t>
  </si>
  <si>
    <t>Uchycení potrubí kruhového na montovanou konstrukci z nosníků kotvenou do betonu D přes 100 do 200 mm</t>
  </si>
  <si>
    <t>-176248813</t>
  </si>
  <si>
    <t>751711111</t>
  </si>
  <si>
    <t>Montáž klimatizační jednotky vnitřní nástěnné o výkonu do 3,5 kW</t>
  </si>
  <si>
    <t>-663766581</t>
  </si>
  <si>
    <t>42952001</t>
  </si>
  <si>
    <t>jednotka klimatizační nástěnná (vnitřní a venkovní) o výkonu do 3,5kW</t>
  </si>
  <si>
    <t>2112229166</t>
  </si>
  <si>
    <t>751721111</t>
  </si>
  <si>
    <t>Montáž klimatizační jednotky venkovní s jednofázovým napájením do 2 vnitřních jednotek</t>
  </si>
  <si>
    <t>-2054609199</t>
  </si>
  <si>
    <t>42952015</t>
  </si>
  <si>
    <t>jednotka klimatizační venkovní jednofázové napájení do 2 vnitřních jednotek o výkonu do 5,5kW</t>
  </si>
  <si>
    <t>-254471438</t>
  </si>
  <si>
    <t>751R001</t>
  </si>
  <si>
    <t>Dodávka a montáž stropní ventilátor</t>
  </si>
  <si>
    <t>-2129524824</t>
  </si>
  <si>
    <t>751R002</t>
  </si>
  <si>
    <t>Dodávka a montáž potrubní ventilátor - T1.001</t>
  </si>
  <si>
    <t>-122333494</t>
  </si>
  <si>
    <t>751R003</t>
  </si>
  <si>
    <t>Dodávka a montáž potrubní ventilátor - S1.001</t>
  </si>
  <si>
    <t>-558737422</t>
  </si>
  <si>
    <t>751R004</t>
  </si>
  <si>
    <t>Dodávka a montáž digestoř</t>
  </si>
  <si>
    <t>-1517136675</t>
  </si>
  <si>
    <t>751R005</t>
  </si>
  <si>
    <t>Dodávka a montáž přívodní výustka</t>
  </si>
  <si>
    <t>1626223796</t>
  </si>
  <si>
    <t>751R006</t>
  </si>
  <si>
    <t>Dodávka a montáž odvodní výustka</t>
  </si>
  <si>
    <t>-1423165608</t>
  </si>
  <si>
    <t>998751102</t>
  </si>
  <si>
    <t>Přesun hmot tonážní pro vzduchotechniku v objektech v přes 12 do 24 m</t>
  </si>
  <si>
    <t>449449983</t>
  </si>
  <si>
    <t>-799709673</t>
  </si>
  <si>
    <t>HZS3212</t>
  </si>
  <si>
    <t>Hodinová zúčtovací sazba montér vzduchotechniky a chlazení odborný</t>
  </si>
  <si>
    <t>-1214749000</t>
  </si>
  <si>
    <t>05 - ÚT</t>
  </si>
  <si>
    <t xml:space="preserve">    732 - Ústřední vytápění - strojovny</t>
  </si>
  <si>
    <t xml:space="preserve">    733 - Ústřední vytápění - rozvodné potrubí</t>
  </si>
  <si>
    <t xml:space="preserve">    735 - Ústřední vytápění - otopná tělesa</t>
  </si>
  <si>
    <t xml:space="preserve">    736 - Ústřední vytápění - plošné vytápění a chlazení</t>
  </si>
  <si>
    <t>732</t>
  </si>
  <si>
    <t>Ústřední vytápění - strojovny</t>
  </si>
  <si>
    <t>732522001.R01</t>
  </si>
  <si>
    <t>Tepelné čerpadlo - Venkovní kondenzační jednotka - TČ1.001 - 3,7 kW</t>
  </si>
  <si>
    <t>1389957261</t>
  </si>
  <si>
    <t>732522001.R02</t>
  </si>
  <si>
    <t>Tepelné čerpadlo - Venkovní kondenzační jednotka - TČ2.001 - 7,3 kW</t>
  </si>
  <si>
    <t>1923470093</t>
  </si>
  <si>
    <t>732522001.R03</t>
  </si>
  <si>
    <t>Tepelné čerpadlo - Venkovní kondenzační jednotka - TČ3.001 - 10,6 kW</t>
  </si>
  <si>
    <t>1668052195</t>
  </si>
  <si>
    <t>732522141.R01</t>
  </si>
  <si>
    <t>Tepelné čerpadlo Vnitřní nástěnná jednotka - TČ1.002 - 3,2 kW</t>
  </si>
  <si>
    <t>181192272</t>
  </si>
  <si>
    <t>732522141.R02</t>
  </si>
  <si>
    <t>Tepelné čerpadlo Vnitřní nástěnná jednotka - TČ2.002 - 3 - 1,6 kW</t>
  </si>
  <si>
    <t>1987194903</t>
  </si>
  <si>
    <t>732522141.R03</t>
  </si>
  <si>
    <t>Tepelné čerpadlo Vnitřní nástěnná jednotka - TČ3.002 - 3 - 3,2 kW</t>
  </si>
  <si>
    <t>1554995533</t>
  </si>
  <si>
    <t>998732101</t>
  </si>
  <si>
    <t>Přesun hmot tonážní pro strojovny v objektech v do 6 m</t>
  </si>
  <si>
    <t>-1802661223</t>
  </si>
  <si>
    <t>733</t>
  </si>
  <si>
    <t>Ústřední vytápění - rozvodné potrubí</t>
  </si>
  <si>
    <t>733223304</t>
  </si>
  <si>
    <t>Potrubí měděné tvrdé spojované lisováním D 28x1,5 mm</t>
  </si>
  <si>
    <t>-900956920</t>
  </si>
  <si>
    <t>733223305</t>
  </si>
  <si>
    <t>Potrubí měděné tvrdé spojované lisováním D 35x1,5 mm</t>
  </si>
  <si>
    <t>-1226769728</t>
  </si>
  <si>
    <t>733291101</t>
  </si>
  <si>
    <t>Zkouška těsnosti potrubí měděné D do 35x1,5</t>
  </si>
  <si>
    <t>1981201578</t>
  </si>
  <si>
    <t>733811231</t>
  </si>
  <si>
    <t>Ochrana potrubí ústředního vytápění termoizolačními trubicemi z PE tl přes 9 do 13 mm DN do 22 mm</t>
  </si>
  <si>
    <t>1520900469</t>
  </si>
  <si>
    <t>733811232</t>
  </si>
  <si>
    <t>Ochrana potrubí ústředního vytápění termoizolačními trubicemi z PE tl přes 9 do 13 mm DN přes 22 do 45 mm</t>
  </si>
  <si>
    <t>-682673271</t>
  </si>
  <si>
    <t>998733103</t>
  </si>
  <si>
    <t>Přesun hmot tonážní pro rozvody potrubí v objektech v přes 12 do 24 m</t>
  </si>
  <si>
    <t>-1144562012</t>
  </si>
  <si>
    <t>735</t>
  </si>
  <si>
    <t>Ústřední vytápění - otopná tělesa</t>
  </si>
  <si>
    <t>735160132.KRD</t>
  </si>
  <si>
    <t>Otopné těleso trubkové teplovodní Koralux Linear classic výška/délka 1 500/500 mm</t>
  </si>
  <si>
    <t>-740414302</t>
  </si>
  <si>
    <t>998735103</t>
  </si>
  <si>
    <t>Přesun hmot tonážní pro otopná tělesa v objektech v přes 12 do 24 m</t>
  </si>
  <si>
    <t>2146613156</t>
  </si>
  <si>
    <t>736</t>
  </si>
  <si>
    <t>Ústřední vytápění - plošné vytápění a chlazení</t>
  </si>
  <si>
    <t>736110212.RHU</t>
  </si>
  <si>
    <t>Podlahové vytápění - rozvodné potrubí REHAU RAUTHERM S PE-Xa 17x2,0 mm pro systémovou desku rozteč 150 mm</t>
  </si>
  <si>
    <t>36861692</t>
  </si>
  <si>
    <t>((32,5+26,7*2+28,5+48,6)*2+27,8+103,7)*6,7</t>
  </si>
  <si>
    <t>736110451.RHU</t>
  </si>
  <si>
    <t>Podlahové vytápění - kari síť REHAU RM 100</t>
  </si>
  <si>
    <t>-1817298979</t>
  </si>
  <si>
    <t>736110452.RHU</t>
  </si>
  <si>
    <t>Podlahové vytápění - uchycovací klip potrubí ke kari síti REHAU QUATTRO</t>
  </si>
  <si>
    <t>-250421341</t>
  </si>
  <si>
    <t>736111034.RHU</t>
  </si>
  <si>
    <t>Podlahové vytápění - svěrné šroubení REHAU se závitem EK 3/4" pro připojení potrubí 17x2,0 mm na rozdělovač</t>
  </si>
  <si>
    <t>-121814241</t>
  </si>
  <si>
    <t>12*5</t>
  </si>
  <si>
    <t>736111101.RHU.001</t>
  </si>
  <si>
    <t>Podlahové vytápění - skříň podomítková REHAU UP 450 pro rozdělovač s 2-3 okruhy</t>
  </si>
  <si>
    <t>-967044145</t>
  </si>
  <si>
    <t>736111121.RHU</t>
  </si>
  <si>
    <t>Podlahové vytápění - sada pro připojení měřiče tepla systém HAS</t>
  </si>
  <si>
    <t>-1199785075</t>
  </si>
  <si>
    <t>736111132</t>
  </si>
  <si>
    <t>Podlahové vytápění - prostorový termostat programovatelný týdenní</t>
  </si>
  <si>
    <t>1346723772</t>
  </si>
  <si>
    <t>736111134</t>
  </si>
  <si>
    <t>Podlahové topení - elektronický rozvaděč pro připojení max 6 prostorových termostatů</t>
  </si>
  <si>
    <t>-1629175635</t>
  </si>
  <si>
    <t>HZS2222</t>
  </si>
  <si>
    <t>Hodinová zúčtovací sazba topenář odborný</t>
  </si>
  <si>
    <t>-1821813748</t>
  </si>
  <si>
    <t>1994518814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</si>
  <si>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</si>
  <si>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</si>
  <si>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</si>
  <si>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</si>
  <si>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VRN3</t>
  </si>
  <si>
    <t>Zařízení staveniště</t>
  </si>
  <si>
    <t>030001000</t>
  </si>
  <si>
    <t>…</t>
  </si>
  <si>
    <t>1024</t>
  </si>
  <si>
    <t>-1694173039</t>
  </si>
  <si>
    <t>VRN6</t>
  </si>
  <si>
    <t>Územní vlivy</t>
  </si>
  <si>
    <t>060001000</t>
  </si>
  <si>
    <t>152114065</t>
  </si>
  <si>
    <t>VRN7</t>
  </si>
  <si>
    <t>Provozní vlivy</t>
  </si>
  <si>
    <t>070001000</t>
  </si>
  <si>
    <t>711911832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</si>
</sst>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3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34</v>
      </c>
      <c r="AR19" s="21"/>
      <c r="BE19" s="30"/>
      <c r="BS19" s="18" t="s">
        <v>6</v>
      </c>
    </row>
    <row r="20" s="1" customFormat="1" ht="18.48" customHeight="1">
      <c r="B20" s="21"/>
      <c r="E20" s="26" t="s">
        <v>35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58/2025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BD Hodonícké svahy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ul. Panská, ul. Polní, Hodonice, okr. Znojmo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17. 2. 2025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ADZ Investment s.r.o., Sokolova 408/1c, Horní Herš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Atelier 99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Jan Petr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ROUND(SUM(AG95:AG100),2)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ROUND(SUM(AS95:AS100),2)</f>
        <v>0</v>
      </c>
      <c r="AT94" s="98">
        <f>ROUND(SUM(AV94:AW94),2)</f>
        <v>0</v>
      </c>
      <c r="AU94" s="99">
        <f>ROUND(SUM(AU95:AU100),5)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ROUND(SUM(AZ95:AZ100),2)</f>
        <v>0</v>
      </c>
      <c r="BA94" s="98">
        <f>ROUND(SUM(BA95:BA100),2)</f>
        <v>0</v>
      </c>
      <c r="BB94" s="98">
        <f>ROUND(SUM(BB95:BB100),2)</f>
        <v>0</v>
      </c>
      <c r="BC94" s="98">
        <f>ROUND(SUM(BC95:BC100),2)</f>
        <v>0</v>
      </c>
      <c r="BD94" s="100">
        <f>ROUND(SUM(BD95:BD100),2)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103" t="s">
        <v>81</v>
      </c>
      <c r="B95" s="104"/>
      <c r="C95" s="105"/>
      <c r="D95" s="106" t="s">
        <v>82</v>
      </c>
      <c r="E95" s="106"/>
      <c r="F95" s="106"/>
      <c r="G95" s="106"/>
      <c r="H95" s="106"/>
      <c r="I95" s="107"/>
      <c r="J95" s="106" t="s">
        <v>83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ASŘ'!J30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84</v>
      </c>
      <c r="AR95" s="104"/>
      <c r="AS95" s="110">
        <v>0</v>
      </c>
      <c r="AT95" s="111">
        <f>ROUND(SUM(AV95:AW95),2)</f>
        <v>0</v>
      </c>
      <c r="AU95" s="112">
        <f>'01 - ASŘ'!P140</f>
        <v>0</v>
      </c>
      <c r="AV95" s="111">
        <f>'01 - ASŘ'!J33</f>
        <v>0</v>
      </c>
      <c r="AW95" s="111">
        <f>'01 - ASŘ'!J34</f>
        <v>0</v>
      </c>
      <c r="AX95" s="111">
        <f>'01 - ASŘ'!J35</f>
        <v>0</v>
      </c>
      <c r="AY95" s="111">
        <f>'01 - ASŘ'!J36</f>
        <v>0</v>
      </c>
      <c r="AZ95" s="111">
        <f>'01 - ASŘ'!F33</f>
        <v>0</v>
      </c>
      <c r="BA95" s="111">
        <f>'01 - ASŘ'!F34</f>
        <v>0</v>
      </c>
      <c r="BB95" s="111">
        <f>'01 - ASŘ'!F35</f>
        <v>0</v>
      </c>
      <c r="BC95" s="111">
        <f>'01 - ASŘ'!F36</f>
        <v>0</v>
      </c>
      <c r="BD95" s="113">
        <f>'01 - ASŘ'!F37</f>
        <v>0</v>
      </c>
      <c r="BE95" s="7"/>
      <c r="BT95" s="114" t="s">
        <v>85</v>
      </c>
      <c r="BV95" s="114" t="s">
        <v>79</v>
      </c>
      <c r="BW95" s="114" t="s">
        <v>86</v>
      </c>
      <c r="BX95" s="114" t="s">
        <v>4</v>
      </c>
      <c r="CL95" s="114" t="s">
        <v>1</v>
      </c>
      <c r="CM95" s="114" t="s">
        <v>85</v>
      </c>
    </row>
    <row r="96" s="7" customFormat="1" ht="16.5" customHeight="1">
      <c r="A96" s="103" t="s">
        <v>81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ZTI'!J30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84</v>
      </c>
      <c r="AR96" s="104"/>
      <c r="AS96" s="110">
        <v>0</v>
      </c>
      <c r="AT96" s="111">
        <f>ROUND(SUM(AV96:AW96),2)</f>
        <v>0</v>
      </c>
      <c r="AU96" s="112">
        <f>'02 - ZTI'!P127</f>
        <v>0</v>
      </c>
      <c r="AV96" s="111">
        <f>'02 - ZTI'!J33</f>
        <v>0</v>
      </c>
      <c r="AW96" s="111">
        <f>'02 - ZTI'!J34</f>
        <v>0</v>
      </c>
      <c r="AX96" s="111">
        <f>'02 - ZTI'!J35</f>
        <v>0</v>
      </c>
      <c r="AY96" s="111">
        <f>'02 - ZTI'!J36</f>
        <v>0</v>
      </c>
      <c r="AZ96" s="111">
        <f>'02 - ZTI'!F33</f>
        <v>0</v>
      </c>
      <c r="BA96" s="111">
        <f>'02 - ZTI'!F34</f>
        <v>0</v>
      </c>
      <c r="BB96" s="111">
        <f>'02 - ZTI'!F35</f>
        <v>0</v>
      </c>
      <c r="BC96" s="111">
        <f>'02 - ZTI'!F36</f>
        <v>0</v>
      </c>
      <c r="BD96" s="113">
        <f>'02 - ZTI'!F37</f>
        <v>0</v>
      </c>
      <c r="BE96" s="7"/>
      <c r="BT96" s="114" t="s">
        <v>85</v>
      </c>
      <c r="BV96" s="114" t="s">
        <v>79</v>
      </c>
      <c r="BW96" s="114" t="s">
        <v>89</v>
      </c>
      <c r="BX96" s="114" t="s">
        <v>4</v>
      </c>
      <c r="CL96" s="114" t="s">
        <v>1</v>
      </c>
      <c r="CM96" s="114" t="s">
        <v>85</v>
      </c>
    </row>
    <row r="97" s="7" customFormat="1" ht="16.5" customHeight="1">
      <c r="A97" s="103" t="s">
        <v>81</v>
      </c>
      <c r="B97" s="104"/>
      <c r="C97" s="105"/>
      <c r="D97" s="106" t="s">
        <v>90</v>
      </c>
      <c r="E97" s="106"/>
      <c r="F97" s="106"/>
      <c r="G97" s="106"/>
      <c r="H97" s="106"/>
      <c r="I97" s="107"/>
      <c r="J97" s="106" t="s">
        <v>91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'03 - ELE'!J30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84</v>
      </c>
      <c r="AR97" s="104"/>
      <c r="AS97" s="110">
        <v>0</v>
      </c>
      <c r="AT97" s="111">
        <f>ROUND(SUM(AV97:AW97),2)</f>
        <v>0</v>
      </c>
      <c r="AU97" s="112">
        <f>'03 - ELE'!P120</f>
        <v>0</v>
      </c>
      <c r="AV97" s="111">
        <f>'03 - ELE'!J33</f>
        <v>0</v>
      </c>
      <c r="AW97" s="111">
        <f>'03 - ELE'!J34</f>
        <v>0</v>
      </c>
      <c r="AX97" s="111">
        <f>'03 - ELE'!J35</f>
        <v>0</v>
      </c>
      <c r="AY97" s="111">
        <f>'03 - ELE'!J36</f>
        <v>0</v>
      </c>
      <c r="AZ97" s="111">
        <f>'03 - ELE'!F33</f>
        <v>0</v>
      </c>
      <c r="BA97" s="111">
        <f>'03 - ELE'!F34</f>
        <v>0</v>
      </c>
      <c r="BB97" s="111">
        <f>'03 - ELE'!F35</f>
        <v>0</v>
      </c>
      <c r="BC97" s="111">
        <f>'03 - ELE'!F36</f>
        <v>0</v>
      </c>
      <c r="BD97" s="113">
        <f>'03 - ELE'!F37</f>
        <v>0</v>
      </c>
      <c r="BE97" s="7"/>
      <c r="BT97" s="114" t="s">
        <v>85</v>
      </c>
      <c r="BV97" s="114" t="s">
        <v>79</v>
      </c>
      <c r="BW97" s="114" t="s">
        <v>92</v>
      </c>
      <c r="BX97" s="114" t="s">
        <v>4</v>
      </c>
      <c r="CL97" s="114" t="s">
        <v>1</v>
      </c>
      <c r="CM97" s="114" t="s">
        <v>85</v>
      </c>
    </row>
    <row r="98" s="7" customFormat="1" ht="16.5" customHeight="1">
      <c r="A98" s="103" t="s">
        <v>81</v>
      </c>
      <c r="B98" s="104"/>
      <c r="C98" s="105"/>
      <c r="D98" s="106" t="s">
        <v>93</v>
      </c>
      <c r="E98" s="106"/>
      <c r="F98" s="106"/>
      <c r="G98" s="106"/>
      <c r="H98" s="106"/>
      <c r="I98" s="107"/>
      <c r="J98" s="106" t="s">
        <v>94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'04 - VZT'!J30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84</v>
      </c>
      <c r="AR98" s="104"/>
      <c r="AS98" s="110">
        <v>0</v>
      </c>
      <c r="AT98" s="111">
        <f>ROUND(SUM(AV98:AW98),2)</f>
        <v>0</v>
      </c>
      <c r="AU98" s="112">
        <f>'04 - VZT'!P119</f>
        <v>0</v>
      </c>
      <c r="AV98" s="111">
        <f>'04 - VZT'!J33</f>
        <v>0</v>
      </c>
      <c r="AW98" s="111">
        <f>'04 - VZT'!J34</f>
        <v>0</v>
      </c>
      <c r="AX98" s="111">
        <f>'04 - VZT'!J35</f>
        <v>0</v>
      </c>
      <c r="AY98" s="111">
        <f>'04 - VZT'!J36</f>
        <v>0</v>
      </c>
      <c r="AZ98" s="111">
        <f>'04 - VZT'!F33</f>
        <v>0</v>
      </c>
      <c r="BA98" s="111">
        <f>'04 - VZT'!F34</f>
        <v>0</v>
      </c>
      <c r="BB98" s="111">
        <f>'04 - VZT'!F35</f>
        <v>0</v>
      </c>
      <c r="BC98" s="111">
        <f>'04 - VZT'!F36</f>
        <v>0</v>
      </c>
      <c r="BD98" s="113">
        <f>'04 - VZT'!F37</f>
        <v>0</v>
      </c>
      <c r="BE98" s="7"/>
      <c r="BT98" s="114" t="s">
        <v>85</v>
      </c>
      <c r="BV98" s="114" t="s">
        <v>79</v>
      </c>
      <c r="BW98" s="114" t="s">
        <v>95</v>
      </c>
      <c r="BX98" s="114" t="s">
        <v>4</v>
      </c>
      <c r="CL98" s="114" t="s">
        <v>1</v>
      </c>
      <c r="CM98" s="114" t="s">
        <v>85</v>
      </c>
    </row>
    <row r="99" s="7" customFormat="1" ht="16.5" customHeight="1">
      <c r="A99" s="103" t="s">
        <v>81</v>
      </c>
      <c r="B99" s="104"/>
      <c r="C99" s="105"/>
      <c r="D99" s="106" t="s">
        <v>96</v>
      </c>
      <c r="E99" s="106"/>
      <c r="F99" s="106"/>
      <c r="G99" s="106"/>
      <c r="H99" s="106"/>
      <c r="I99" s="107"/>
      <c r="J99" s="106" t="s">
        <v>97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'05 - ÚT'!J30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84</v>
      </c>
      <c r="AR99" s="104"/>
      <c r="AS99" s="110">
        <v>0</v>
      </c>
      <c r="AT99" s="111">
        <f>ROUND(SUM(AV99:AW99),2)</f>
        <v>0</v>
      </c>
      <c r="AU99" s="112">
        <f>'05 - ÚT'!P122</f>
        <v>0</v>
      </c>
      <c r="AV99" s="111">
        <f>'05 - ÚT'!J33</f>
        <v>0</v>
      </c>
      <c r="AW99" s="111">
        <f>'05 - ÚT'!J34</f>
        <v>0</v>
      </c>
      <c r="AX99" s="111">
        <f>'05 - ÚT'!J35</f>
        <v>0</v>
      </c>
      <c r="AY99" s="111">
        <f>'05 - ÚT'!J36</f>
        <v>0</v>
      </c>
      <c r="AZ99" s="111">
        <f>'05 - ÚT'!F33</f>
        <v>0</v>
      </c>
      <c r="BA99" s="111">
        <f>'05 - ÚT'!F34</f>
        <v>0</v>
      </c>
      <c r="BB99" s="111">
        <f>'05 - ÚT'!F35</f>
        <v>0</v>
      </c>
      <c r="BC99" s="111">
        <f>'05 - ÚT'!F36</f>
        <v>0</v>
      </c>
      <c r="BD99" s="113">
        <f>'05 - ÚT'!F37</f>
        <v>0</v>
      </c>
      <c r="BE99" s="7"/>
      <c r="BT99" s="114" t="s">
        <v>85</v>
      </c>
      <c r="BV99" s="114" t="s">
        <v>79</v>
      </c>
      <c r="BW99" s="114" t="s">
        <v>98</v>
      </c>
      <c r="BX99" s="114" t="s">
        <v>4</v>
      </c>
      <c r="CL99" s="114" t="s">
        <v>1</v>
      </c>
      <c r="CM99" s="114" t="s">
        <v>85</v>
      </c>
    </row>
    <row r="100" s="7" customFormat="1" ht="16.5" customHeight="1">
      <c r="A100" s="103" t="s">
        <v>81</v>
      </c>
      <c r="B100" s="104"/>
      <c r="C100" s="105"/>
      <c r="D100" s="106" t="s">
        <v>99</v>
      </c>
      <c r="E100" s="106"/>
      <c r="F100" s="106"/>
      <c r="G100" s="106"/>
      <c r="H100" s="106"/>
      <c r="I100" s="107"/>
      <c r="J100" s="106" t="s">
        <v>100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8">
        <f>'VRN - Vedlejší rozpočtové...'!J30</f>
        <v>0</v>
      </c>
      <c r="AH100" s="107"/>
      <c r="AI100" s="107"/>
      <c r="AJ100" s="107"/>
      <c r="AK100" s="107"/>
      <c r="AL100" s="107"/>
      <c r="AM100" s="107"/>
      <c r="AN100" s="108">
        <f>SUM(AG100,AT100)</f>
        <v>0</v>
      </c>
      <c r="AO100" s="107"/>
      <c r="AP100" s="107"/>
      <c r="AQ100" s="109" t="s">
        <v>101</v>
      </c>
      <c r="AR100" s="104"/>
      <c r="AS100" s="115">
        <v>0</v>
      </c>
      <c r="AT100" s="116">
        <f>ROUND(SUM(AV100:AW100),2)</f>
        <v>0</v>
      </c>
      <c r="AU100" s="117">
        <f>'VRN - Vedlejší rozpočtové...'!P120</f>
        <v>0</v>
      </c>
      <c r="AV100" s="116">
        <f>'VRN - Vedlejší rozpočtové...'!J33</f>
        <v>0</v>
      </c>
      <c r="AW100" s="116">
        <f>'VRN - Vedlejší rozpočtové...'!J34</f>
        <v>0</v>
      </c>
      <c r="AX100" s="116">
        <f>'VRN - Vedlejší rozpočtové...'!J35</f>
        <v>0</v>
      </c>
      <c r="AY100" s="116">
        <f>'VRN - Vedlejší rozpočtové...'!J36</f>
        <v>0</v>
      </c>
      <c r="AZ100" s="116">
        <f>'VRN - Vedlejší rozpočtové...'!F33</f>
        <v>0</v>
      </c>
      <c r="BA100" s="116">
        <f>'VRN - Vedlejší rozpočtové...'!F34</f>
        <v>0</v>
      </c>
      <c r="BB100" s="116">
        <f>'VRN - Vedlejší rozpočtové...'!F35</f>
        <v>0</v>
      </c>
      <c r="BC100" s="116">
        <f>'VRN - Vedlejší rozpočtové...'!F36</f>
        <v>0</v>
      </c>
      <c r="BD100" s="118">
        <f>'VRN - Vedlejší rozpočtové...'!F37</f>
        <v>0</v>
      </c>
      <c r="BE100" s="7"/>
      <c r="BT100" s="114" t="s">
        <v>85</v>
      </c>
      <c r="BV100" s="114" t="s">
        <v>79</v>
      </c>
      <c r="BW100" s="114" t="s">
        <v>102</v>
      </c>
      <c r="BX100" s="114" t="s">
        <v>4</v>
      </c>
      <c r="CL100" s="114" t="s">
        <v>1</v>
      </c>
      <c r="CM100" s="114" t="s">
        <v>85</v>
      </c>
    </row>
    <row r="101" s="2" customFormat="1" ht="30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ASŘ'!C2" display="/"/>
    <hyperlink ref="A96" location="'02 - ZTI'!C2" display="/"/>
    <hyperlink ref="A97" location="'03 - ELE'!C2" display="/"/>
    <hyperlink ref="A98" location="'04 - VZT'!C2" display="/"/>
    <hyperlink ref="A99" location="'05 - ÚT'!C2" display="/"/>
    <hyperlink ref="A10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BD Hodonícké svahy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17. 2. 2025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34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ROUND(J140,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ROUND((SUM(BE140:BE1133)),  2)</f>
        <v>0</v>
      </c>
      <c r="G33" s="37"/>
      <c r="H33" s="37"/>
      <c r="I33" s="127">
        <v>0.21</v>
      </c>
      <c r="J33" s="126">
        <f>ROUND(((SUM(BE140:BE1133))*I33),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ROUND((SUM(BF140:BF1133)),  2)</f>
        <v>0</v>
      </c>
      <c r="G34" s="37"/>
      <c r="H34" s="37"/>
      <c r="I34" s="127">
        <v>0.12</v>
      </c>
      <c r="J34" s="126">
        <f>ROUND(((SUM(BF140:BF1133))*I34),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ROUND((SUM(BG140:BG1133)),  2)</f>
        <v>0</v>
      </c>
      <c r="G35" s="37"/>
      <c r="H35" s="37"/>
      <c r="I35" s="127">
        <v>0.21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ROUND((SUM(BH140:BH1133)),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ROUND((SUM(BI140:BI1133)),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BD Hodonícké svahy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ASŘ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ul. Panská, ul. Polní, Hodonice, okr. Znojmo</v>
      </c>
      <c r="G89" s="37"/>
      <c r="H89" s="37"/>
      <c r="I89" s="31" t="s">
        <v>22</v>
      </c>
      <c r="J89" s="68" t="str">
        <f>IF(J12="","",J12)</f>
        <v>17. 2. 2025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ADZ Investment s.r.o., Sokolova 408/1c, Horní Herš</v>
      </c>
      <c r="G91" s="37"/>
      <c r="H91" s="37"/>
      <c r="I91" s="31" t="s">
        <v>30</v>
      </c>
      <c r="J91" s="35" t="str">
        <f>E21</f>
        <v>Atelier 99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Jan Petr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107</v>
      </c>
      <c r="D94" s="128"/>
      <c r="E94" s="128"/>
      <c r="F94" s="128"/>
      <c r="G94" s="128"/>
      <c r="H94" s="128"/>
      <c r="I94" s="128"/>
      <c r="J94" s="137" t="s">
        <v>108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109</v>
      </c>
      <c r="D96" s="37"/>
      <c r="E96" s="37"/>
      <c r="F96" s="37"/>
      <c r="G96" s="37"/>
      <c r="H96" s="37"/>
      <c r="I96" s="37"/>
      <c r="J96" s="95">
        <f>J140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110</v>
      </c>
    </row>
    <row r="97" s="9" customFormat="1" ht="24.96" customHeight="1">
      <c r="A97" s="9"/>
      <c r="B97" s="139"/>
      <c r="C97" s="9"/>
      <c r="D97" s="140" t="s">
        <v>111</v>
      </c>
      <c r="E97" s="141"/>
      <c r="F97" s="141"/>
      <c r="G97" s="141"/>
      <c r="H97" s="141"/>
      <c r="I97" s="141"/>
      <c r="J97" s="142">
        <f>J141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112</v>
      </c>
      <c r="E98" s="145"/>
      <c r="F98" s="145"/>
      <c r="G98" s="145"/>
      <c r="H98" s="145"/>
      <c r="I98" s="145"/>
      <c r="J98" s="146">
        <f>J142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113</v>
      </c>
      <c r="E99" s="145"/>
      <c r="F99" s="145"/>
      <c r="G99" s="145"/>
      <c r="H99" s="145"/>
      <c r="I99" s="145"/>
      <c r="J99" s="146">
        <f>J204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114</v>
      </c>
      <c r="E100" s="145"/>
      <c r="F100" s="145"/>
      <c r="G100" s="145"/>
      <c r="H100" s="145"/>
      <c r="I100" s="145"/>
      <c r="J100" s="146">
        <f>J242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115</v>
      </c>
      <c r="E101" s="145"/>
      <c r="F101" s="145"/>
      <c r="G101" s="145"/>
      <c r="H101" s="145"/>
      <c r="I101" s="145"/>
      <c r="J101" s="146">
        <f>J380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116</v>
      </c>
      <c r="E102" s="145"/>
      <c r="F102" s="145"/>
      <c r="G102" s="145"/>
      <c r="H102" s="145"/>
      <c r="I102" s="145"/>
      <c r="J102" s="146">
        <f>J520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117</v>
      </c>
      <c r="E103" s="145"/>
      <c r="F103" s="145"/>
      <c r="G103" s="145"/>
      <c r="H103" s="145"/>
      <c r="I103" s="145"/>
      <c r="J103" s="146">
        <f>J653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118</v>
      </c>
      <c r="E104" s="145"/>
      <c r="F104" s="145"/>
      <c r="G104" s="145"/>
      <c r="H104" s="145"/>
      <c r="I104" s="145"/>
      <c r="J104" s="146">
        <f>J673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9"/>
      <c r="C105" s="9"/>
      <c r="D105" s="140" t="s">
        <v>119</v>
      </c>
      <c r="E105" s="141"/>
      <c r="F105" s="141"/>
      <c r="G105" s="141"/>
      <c r="H105" s="141"/>
      <c r="I105" s="141"/>
      <c r="J105" s="142">
        <f>J675</f>
        <v>0</v>
      </c>
      <c r="K105" s="9"/>
      <c r="L105" s="13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3"/>
      <c r="C106" s="10"/>
      <c r="D106" s="144" t="s">
        <v>120</v>
      </c>
      <c r="E106" s="145"/>
      <c r="F106" s="145"/>
      <c r="G106" s="145"/>
      <c r="H106" s="145"/>
      <c r="I106" s="145"/>
      <c r="J106" s="146">
        <f>J676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121</v>
      </c>
      <c r="E107" s="145"/>
      <c r="F107" s="145"/>
      <c r="G107" s="145"/>
      <c r="H107" s="145"/>
      <c r="I107" s="145"/>
      <c r="J107" s="146">
        <f>J737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122</v>
      </c>
      <c r="E108" s="145"/>
      <c r="F108" s="145"/>
      <c r="G108" s="145"/>
      <c r="H108" s="145"/>
      <c r="I108" s="145"/>
      <c r="J108" s="146">
        <f>J774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3"/>
      <c r="C109" s="10"/>
      <c r="D109" s="144" t="s">
        <v>123</v>
      </c>
      <c r="E109" s="145"/>
      <c r="F109" s="145"/>
      <c r="G109" s="145"/>
      <c r="H109" s="145"/>
      <c r="I109" s="145"/>
      <c r="J109" s="146">
        <f>J835</f>
        <v>0</v>
      </c>
      <c r="K109" s="10"/>
      <c r="L109" s="14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3"/>
      <c r="C110" s="10"/>
      <c r="D110" s="144" t="s">
        <v>124</v>
      </c>
      <c r="E110" s="145"/>
      <c r="F110" s="145"/>
      <c r="G110" s="145"/>
      <c r="H110" s="145"/>
      <c r="I110" s="145"/>
      <c r="J110" s="146">
        <f>J845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3"/>
      <c r="C111" s="10"/>
      <c r="D111" s="144" t="s">
        <v>125</v>
      </c>
      <c r="E111" s="145"/>
      <c r="F111" s="145"/>
      <c r="G111" s="145"/>
      <c r="H111" s="145"/>
      <c r="I111" s="145"/>
      <c r="J111" s="146">
        <f>J887</f>
        <v>0</v>
      </c>
      <c r="K111" s="10"/>
      <c r="L111" s="14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3"/>
      <c r="C112" s="10"/>
      <c r="D112" s="144" t="s">
        <v>126</v>
      </c>
      <c r="E112" s="145"/>
      <c r="F112" s="145"/>
      <c r="G112" s="145"/>
      <c r="H112" s="145"/>
      <c r="I112" s="145"/>
      <c r="J112" s="146">
        <f>J901</f>
        <v>0</v>
      </c>
      <c r="K112" s="10"/>
      <c r="L112" s="14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3"/>
      <c r="C113" s="10"/>
      <c r="D113" s="144" t="s">
        <v>127</v>
      </c>
      <c r="E113" s="145"/>
      <c r="F113" s="145"/>
      <c r="G113" s="145"/>
      <c r="H113" s="145"/>
      <c r="I113" s="145"/>
      <c r="J113" s="146">
        <f>J947</f>
        <v>0</v>
      </c>
      <c r="K113" s="10"/>
      <c r="L113" s="14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3"/>
      <c r="C114" s="10"/>
      <c r="D114" s="144" t="s">
        <v>128</v>
      </c>
      <c r="E114" s="145"/>
      <c r="F114" s="145"/>
      <c r="G114" s="145"/>
      <c r="H114" s="145"/>
      <c r="I114" s="145"/>
      <c r="J114" s="146">
        <f>J975</f>
        <v>0</v>
      </c>
      <c r="K114" s="10"/>
      <c r="L114" s="14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3"/>
      <c r="C115" s="10"/>
      <c r="D115" s="144" t="s">
        <v>129</v>
      </c>
      <c r="E115" s="145"/>
      <c r="F115" s="145"/>
      <c r="G115" s="145"/>
      <c r="H115" s="145"/>
      <c r="I115" s="145"/>
      <c r="J115" s="146">
        <f>J1023</f>
        <v>0</v>
      </c>
      <c r="K115" s="10"/>
      <c r="L115" s="14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3"/>
      <c r="C116" s="10"/>
      <c r="D116" s="144" t="s">
        <v>130</v>
      </c>
      <c r="E116" s="145"/>
      <c r="F116" s="145"/>
      <c r="G116" s="145"/>
      <c r="H116" s="145"/>
      <c r="I116" s="145"/>
      <c r="J116" s="146">
        <f>J1061</f>
        <v>0</v>
      </c>
      <c r="K116" s="10"/>
      <c r="L116" s="14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3"/>
      <c r="C117" s="10"/>
      <c r="D117" s="144" t="s">
        <v>131</v>
      </c>
      <c r="E117" s="145"/>
      <c r="F117" s="145"/>
      <c r="G117" s="145"/>
      <c r="H117" s="145"/>
      <c r="I117" s="145"/>
      <c r="J117" s="146">
        <f>J1071</f>
        <v>0</v>
      </c>
      <c r="K117" s="10"/>
      <c r="L117" s="14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3"/>
      <c r="C118" s="10"/>
      <c r="D118" s="144" t="s">
        <v>132</v>
      </c>
      <c r="E118" s="145"/>
      <c r="F118" s="145"/>
      <c r="G118" s="145"/>
      <c r="H118" s="145"/>
      <c r="I118" s="145"/>
      <c r="J118" s="146">
        <f>J1117</f>
        <v>0</v>
      </c>
      <c r="K118" s="10"/>
      <c r="L118" s="14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3"/>
      <c r="C119" s="10"/>
      <c r="D119" s="144" t="s">
        <v>133</v>
      </c>
      <c r="E119" s="145"/>
      <c r="F119" s="145"/>
      <c r="G119" s="145"/>
      <c r="H119" s="145"/>
      <c r="I119" s="145"/>
      <c r="J119" s="146">
        <f>J1123</f>
        <v>0</v>
      </c>
      <c r="K119" s="10"/>
      <c r="L119" s="14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39"/>
      <c r="C120" s="9"/>
      <c r="D120" s="140" t="s">
        <v>134</v>
      </c>
      <c r="E120" s="141"/>
      <c r="F120" s="141"/>
      <c r="G120" s="141"/>
      <c r="H120" s="141"/>
      <c r="I120" s="141"/>
      <c r="J120" s="142">
        <f>J1128</f>
        <v>0</v>
      </c>
      <c r="K120" s="9"/>
      <c r="L120" s="13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2" customFormat="1" ht="21.84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6" s="2" customFormat="1" ht="6.96" customHeight="1">
      <c r="A126" s="37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4.96" customHeight="1">
      <c r="A127" s="37"/>
      <c r="B127" s="38"/>
      <c r="C127" s="22" t="s">
        <v>135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7"/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16</v>
      </c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6.5" customHeight="1">
      <c r="A130" s="37"/>
      <c r="B130" s="38"/>
      <c r="C130" s="37"/>
      <c r="D130" s="37"/>
      <c r="E130" s="120" t="str">
        <f>E7</f>
        <v>BD Hodonícké svahy</v>
      </c>
      <c r="F130" s="31"/>
      <c r="G130" s="31"/>
      <c r="H130" s="31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104</v>
      </c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6.5" customHeight="1">
      <c r="A132" s="37"/>
      <c r="B132" s="38"/>
      <c r="C132" s="37"/>
      <c r="D132" s="37"/>
      <c r="E132" s="66" t="str">
        <f>E9</f>
        <v>01 - ASŘ</v>
      </c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20</v>
      </c>
      <c r="D134" s="37"/>
      <c r="E134" s="37"/>
      <c r="F134" s="26" t="str">
        <f>F12</f>
        <v>ul. Panská, ul. Polní, Hodonice, okr. Znojmo</v>
      </c>
      <c r="G134" s="37"/>
      <c r="H134" s="37"/>
      <c r="I134" s="31" t="s">
        <v>22</v>
      </c>
      <c r="J134" s="68" t="str">
        <f>IF(J12="","",J12)</f>
        <v>17. 2. 2025</v>
      </c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7"/>
      <c r="D135" s="37"/>
      <c r="E135" s="37"/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5.15" customHeight="1">
      <c r="A136" s="37"/>
      <c r="B136" s="38"/>
      <c r="C136" s="31" t="s">
        <v>24</v>
      </c>
      <c r="D136" s="37"/>
      <c r="E136" s="37"/>
      <c r="F136" s="26" t="str">
        <f>E15</f>
        <v>ADZ Investment s.r.o., Sokolova 408/1c, Horní Herš</v>
      </c>
      <c r="G136" s="37"/>
      <c r="H136" s="37"/>
      <c r="I136" s="31" t="s">
        <v>30</v>
      </c>
      <c r="J136" s="35" t="str">
        <f>E21</f>
        <v>Atelier 99</v>
      </c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5.15" customHeight="1">
      <c r="A137" s="37"/>
      <c r="B137" s="38"/>
      <c r="C137" s="31" t="s">
        <v>28</v>
      </c>
      <c r="D137" s="37"/>
      <c r="E137" s="37"/>
      <c r="F137" s="26" t="str">
        <f>IF(E18="","",E18)</f>
        <v>Vyplň údaj</v>
      </c>
      <c r="G137" s="37"/>
      <c r="H137" s="37"/>
      <c r="I137" s="31" t="s">
        <v>33</v>
      </c>
      <c r="J137" s="35" t="str">
        <f>E24</f>
        <v>Jan Petr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0.32" customHeight="1">
      <c r="A138" s="37"/>
      <c r="B138" s="38"/>
      <c r="C138" s="37"/>
      <c r="D138" s="37"/>
      <c r="E138" s="37"/>
      <c r="F138" s="37"/>
      <c r="G138" s="37"/>
      <c r="H138" s="37"/>
      <c r="I138" s="37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11" customFormat="1" ht="29.28" customHeight="1">
      <c r="A139" s="147"/>
      <c r="B139" s="148"/>
      <c r="C139" s="149" t="s">
        <v>136</v>
      </c>
      <c r="D139" s="150" t="s">
        <v>62</v>
      </c>
      <c r="E139" s="150" t="s">
        <v>58</v>
      </c>
      <c r="F139" s="150" t="s">
        <v>59</v>
      </c>
      <c r="G139" s="150" t="s">
        <v>137</v>
      </c>
      <c r="H139" s="150" t="s">
        <v>138</v>
      </c>
      <c r="I139" s="150" t="s">
        <v>139</v>
      </c>
      <c r="J139" s="150" t="s">
        <v>108</v>
      </c>
      <c r="K139" s="151" t="s">
        <v>140</v>
      </c>
      <c r="L139" s="152"/>
      <c r="M139" s="85" t="s">
        <v>1</v>
      </c>
      <c r="N139" s="86" t="s">
        <v>41</v>
      </c>
      <c r="O139" s="86" t="s">
        <v>141</v>
      </c>
      <c r="P139" s="86" t="s">
        <v>142</v>
      </c>
      <c r="Q139" s="86" t="s">
        <v>143</v>
      </c>
      <c r="R139" s="86" t="s">
        <v>144</v>
      </c>
      <c r="S139" s="86" t="s">
        <v>145</v>
      </c>
      <c r="T139" s="87" t="s">
        <v>146</v>
      </c>
      <c r="U139" s="147"/>
      <c r="V139" s="147"/>
      <c r="W139" s="147"/>
      <c r="X139" s="147"/>
      <c r="Y139" s="147"/>
      <c r="Z139" s="147"/>
      <c r="AA139" s="147"/>
      <c r="AB139" s="147"/>
      <c r="AC139" s="147"/>
      <c r="AD139" s="147"/>
      <c r="AE139" s="147"/>
    </row>
    <row r="140" s="2" customFormat="1" ht="22.8" customHeight="1">
      <c r="A140" s="37"/>
      <c r="B140" s="38"/>
      <c r="C140" s="92" t="s">
        <v>147</v>
      </c>
      <c r="D140" s="37"/>
      <c r="E140" s="37"/>
      <c r="F140" s="37"/>
      <c r="G140" s="37"/>
      <c r="H140" s="37"/>
      <c r="I140" s="37"/>
      <c r="J140" s="153">
        <f>BK140</f>
        <v>0</v>
      </c>
      <c r="K140" s="37"/>
      <c r="L140" s="38"/>
      <c r="M140" s="88"/>
      <c r="N140" s="72"/>
      <c r="O140" s="89"/>
      <c r="P140" s="154">
        <f>P141+P675+P1128</f>
        <v>0</v>
      </c>
      <c r="Q140" s="89"/>
      <c r="R140" s="154">
        <f>R141+R675+R1128</f>
        <v>1389.3100855300002</v>
      </c>
      <c r="S140" s="89"/>
      <c r="T140" s="155">
        <f>T141+T675+T1128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76</v>
      </c>
      <c r="AU140" s="18" t="s">
        <v>110</v>
      </c>
      <c r="BK140" s="156">
        <f>BK141+BK675+BK1128</f>
        <v>0</v>
      </c>
    </row>
    <row r="141" s="12" customFormat="1" ht="25.92" customHeight="1">
      <c r="A141" s="12"/>
      <c r="B141" s="157"/>
      <c r="C141" s="12"/>
      <c r="D141" s="158" t="s">
        <v>76</v>
      </c>
      <c r="E141" s="159" t="s">
        <v>148</v>
      </c>
      <c r="F141" s="159" t="s">
        <v>149</v>
      </c>
      <c r="G141" s="12"/>
      <c r="H141" s="12"/>
      <c r="I141" s="160"/>
      <c r="J141" s="161">
        <f>BK141</f>
        <v>0</v>
      </c>
      <c r="K141" s="12"/>
      <c r="L141" s="157"/>
      <c r="M141" s="162"/>
      <c r="N141" s="163"/>
      <c r="O141" s="163"/>
      <c r="P141" s="164">
        <f>P142+P204+P242+P380+P520+P653+P673</f>
        <v>0</v>
      </c>
      <c r="Q141" s="163"/>
      <c r="R141" s="164">
        <f>R142+R204+R242+R380+R520+R653+R673</f>
        <v>1190.6571914000002</v>
      </c>
      <c r="S141" s="163"/>
      <c r="T141" s="165">
        <f>T142+T204+T242+T380+T520+T653+T673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8" t="s">
        <v>85</v>
      </c>
      <c r="AT141" s="166" t="s">
        <v>76</v>
      </c>
      <c r="AU141" s="166" t="s">
        <v>77</v>
      </c>
      <c r="AY141" s="158" t="s">
        <v>150</v>
      </c>
      <c r="BK141" s="167">
        <f>BK142+BK204+BK242+BK380+BK520+BK653+BK673</f>
        <v>0</v>
      </c>
    </row>
    <row r="142" s="12" customFormat="1" ht="22.8" customHeight="1">
      <c r="A142" s="12"/>
      <c r="B142" s="157"/>
      <c r="C142" s="12"/>
      <c r="D142" s="158" t="s">
        <v>76</v>
      </c>
      <c r="E142" s="168" t="s">
        <v>85</v>
      </c>
      <c r="F142" s="168" t="s">
        <v>151</v>
      </c>
      <c r="G142" s="12"/>
      <c r="H142" s="12"/>
      <c r="I142" s="160"/>
      <c r="J142" s="169">
        <f>BK142</f>
        <v>0</v>
      </c>
      <c r="K142" s="12"/>
      <c r="L142" s="157"/>
      <c r="M142" s="162"/>
      <c r="N142" s="163"/>
      <c r="O142" s="163"/>
      <c r="P142" s="164">
        <f>SUM(P143:P203)</f>
        <v>0</v>
      </c>
      <c r="Q142" s="163"/>
      <c r="R142" s="164">
        <f>SUM(R143:R203)</f>
        <v>0.04364052</v>
      </c>
      <c r="S142" s="163"/>
      <c r="T142" s="165">
        <f>SUM(T143:T203)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8" t="s">
        <v>85</v>
      </c>
      <c r="AT142" s="166" t="s">
        <v>76</v>
      </c>
      <c r="AU142" s="166" t="s">
        <v>85</v>
      </c>
      <c r="AY142" s="158" t="s">
        <v>150</v>
      </c>
      <c r="BK142" s="167">
        <f>SUM(BK143:BK203)</f>
        <v>0</v>
      </c>
    </row>
    <row r="143" s="2" customFormat="1" ht="24.15" customHeight="1">
      <c r="A143" s="37"/>
      <c r="B143" s="170"/>
      <c r="C143" s="171" t="s">
        <v>85</v>
      </c>
      <c r="D143" s="171" t="s">
        <v>152</v>
      </c>
      <c r="E143" s="172" t="s">
        <v>153</v>
      </c>
      <c r="F143" s="173" t="s">
        <v>154</v>
      </c>
      <c r="G143" s="174" t="s">
        <v>155</v>
      </c>
      <c r="H143" s="175">
        <v>280.425</v>
      </c>
      <c r="I143" s="176"/>
      <c r="J143" s="177">
        <f>ROUND(I143*H143,2)</f>
        <v>0</v>
      </c>
      <c r="K143" s="173" t="s">
        <v>156</v>
      </c>
      <c r="L143" s="38"/>
      <c r="M143" s="178" t="s">
        <v>1</v>
      </c>
      <c r="N143" s="179" t="s">
        <v>43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157</v>
      </c>
      <c r="AT143" s="182" t="s">
        <v>152</v>
      </c>
      <c r="AU143" s="182" t="s">
        <v>158</v>
      </c>
      <c r="AY143" s="18" t="s">
        <v>150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158</v>
      </c>
      <c r="BK143" s="183">
        <f>ROUND(I143*H143,2)</f>
        <v>0</v>
      </c>
      <c r="BL143" s="18" t="s">
        <v>157</v>
      </c>
      <c r="BM143" s="182" t="s">
        <v>159</v>
      </c>
    </row>
    <row r="144" s="13" customFormat="1">
      <c r="A144" s="13"/>
      <c r="B144" s="184"/>
      <c r="C144" s="13"/>
      <c r="D144" s="185" t="s">
        <v>160</v>
      </c>
      <c r="E144" s="186" t="s">
        <v>1</v>
      </c>
      <c r="F144" s="187" t="s">
        <v>161</v>
      </c>
      <c r="G144" s="13"/>
      <c r="H144" s="186" t="s">
        <v>1</v>
      </c>
      <c r="I144" s="188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160</v>
      </c>
      <c r="AU144" s="186" t="s">
        <v>158</v>
      </c>
      <c r="AV144" s="13" t="s">
        <v>85</v>
      </c>
      <c r="AW144" s="13" t="s">
        <v>32</v>
      </c>
      <c r="AX144" s="13" t="s">
        <v>77</v>
      </c>
      <c r="AY144" s="186" t="s">
        <v>150</v>
      </c>
    </row>
    <row r="145" s="14" customFormat="1">
      <c r="A145" s="14"/>
      <c r="B145" s="192"/>
      <c r="C145" s="14"/>
      <c r="D145" s="185" t="s">
        <v>160</v>
      </c>
      <c r="E145" s="193" t="s">
        <v>1</v>
      </c>
      <c r="F145" s="194" t="s">
        <v>162</v>
      </c>
      <c r="G145" s="14"/>
      <c r="H145" s="195">
        <v>280.425</v>
      </c>
      <c r="I145" s="196"/>
      <c r="J145" s="14"/>
      <c r="K145" s="14"/>
      <c r="L145" s="192"/>
      <c r="M145" s="197"/>
      <c r="N145" s="198"/>
      <c r="O145" s="198"/>
      <c r="P145" s="198"/>
      <c r="Q145" s="198"/>
      <c r="R145" s="198"/>
      <c r="S145" s="198"/>
      <c r="T145" s="19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3" t="s">
        <v>160</v>
      </c>
      <c r="AU145" s="193" t="s">
        <v>158</v>
      </c>
      <c r="AV145" s="14" t="s">
        <v>158</v>
      </c>
      <c r="AW145" s="14" t="s">
        <v>32</v>
      </c>
      <c r="AX145" s="14" t="s">
        <v>77</v>
      </c>
      <c r="AY145" s="193" t="s">
        <v>150</v>
      </c>
    </row>
    <row r="146" s="15" customFormat="1">
      <c r="A146" s="15"/>
      <c r="B146" s="200"/>
      <c r="C146" s="15"/>
      <c r="D146" s="185" t="s">
        <v>160</v>
      </c>
      <c r="E146" s="201" t="s">
        <v>1</v>
      </c>
      <c r="F146" s="202" t="s">
        <v>163</v>
      </c>
      <c r="G146" s="15"/>
      <c r="H146" s="203">
        <v>280.425</v>
      </c>
      <c r="I146" s="204"/>
      <c r="J146" s="15"/>
      <c r="K146" s="15"/>
      <c r="L146" s="200"/>
      <c r="M146" s="205"/>
      <c r="N146" s="206"/>
      <c r="O146" s="206"/>
      <c r="P146" s="206"/>
      <c r="Q146" s="206"/>
      <c r="R146" s="206"/>
      <c r="S146" s="206"/>
      <c r="T146" s="20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1" t="s">
        <v>160</v>
      </c>
      <c r="AU146" s="201" t="s">
        <v>158</v>
      </c>
      <c r="AV146" s="15" t="s">
        <v>157</v>
      </c>
      <c r="AW146" s="15" t="s">
        <v>32</v>
      </c>
      <c r="AX146" s="15" t="s">
        <v>85</v>
      </c>
      <c r="AY146" s="201" t="s">
        <v>150</v>
      </c>
    </row>
    <row r="147" s="2" customFormat="1" ht="33" customHeight="1">
      <c r="A147" s="37"/>
      <c r="B147" s="170"/>
      <c r="C147" s="171" t="s">
        <v>158</v>
      </c>
      <c r="D147" s="171" t="s">
        <v>152</v>
      </c>
      <c r="E147" s="172" t="s">
        <v>164</v>
      </c>
      <c r="F147" s="173" t="s">
        <v>165</v>
      </c>
      <c r="G147" s="174" t="s">
        <v>166</v>
      </c>
      <c r="H147" s="175">
        <v>955.076</v>
      </c>
      <c r="I147" s="176"/>
      <c r="J147" s="177">
        <f>ROUND(I147*H147,2)</f>
        <v>0</v>
      </c>
      <c r="K147" s="173" t="s">
        <v>156</v>
      </c>
      <c r="L147" s="38"/>
      <c r="M147" s="178" t="s">
        <v>1</v>
      </c>
      <c r="N147" s="179" t="s">
        <v>43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157</v>
      </c>
      <c r="AT147" s="182" t="s">
        <v>152</v>
      </c>
      <c r="AU147" s="182" t="s">
        <v>158</v>
      </c>
      <c r="AY147" s="18" t="s">
        <v>150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158</v>
      </c>
      <c r="BK147" s="183">
        <f>ROUND(I147*H147,2)</f>
        <v>0</v>
      </c>
      <c r="BL147" s="18" t="s">
        <v>157</v>
      </c>
      <c r="BM147" s="182" t="s">
        <v>167</v>
      </c>
    </row>
    <row r="148" s="13" customFormat="1">
      <c r="A148" s="13"/>
      <c r="B148" s="184"/>
      <c r="C148" s="13"/>
      <c r="D148" s="185" t="s">
        <v>160</v>
      </c>
      <c r="E148" s="186" t="s">
        <v>1</v>
      </c>
      <c r="F148" s="187" t="s">
        <v>168</v>
      </c>
      <c r="G148" s="13"/>
      <c r="H148" s="186" t="s">
        <v>1</v>
      </c>
      <c r="I148" s="188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160</v>
      </c>
      <c r="AU148" s="186" t="s">
        <v>158</v>
      </c>
      <c r="AV148" s="13" t="s">
        <v>85</v>
      </c>
      <c r="AW148" s="13" t="s">
        <v>32</v>
      </c>
      <c r="AX148" s="13" t="s">
        <v>77</v>
      </c>
      <c r="AY148" s="186" t="s">
        <v>150</v>
      </c>
    </row>
    <row r="149" s="14" customFormat="1">
      <c r="A149" s="14"/>
      <c r="B149" s="192"/>
      <c r="C149" s="14"/>
      <c r="D149" s="185" t="s">
        <v>160</v>
      </c>
      <c r="E149" s="193" t="s">
        <v>1</v>
      </c>
      <c r="F149" s="194" t="s">
        <v>169</v>
      </c>
      <c r="G149" s="14"/>
      <c r="H149" s="195">
        <v>654.072</v>
      </c>
      <c r="I149" s="196"/>
      <c r="J149" s="14"/>
      <c r="K149" s="14"/>
      <c r="L149" s="192"/>
      <c r="M149" s="197"/>
      <c r="N149" s="198"/>
      <c r="O149" s="198"/>
      <c r="P149" s="198"/>
      <c r="Q149" s="198"/>
      <c r="R149" s="198"/>
      <c r="S149" s="198"/>
      <c r="T149" s="19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3" t="s">
        <v>160</v>
      </c>
      <c r="AU149" s="193" t="s">
        <v>158</v>
      </c>
      <c r="AV149" s="14" t="s">
        <v>158</v>
      </c>
      <c r="AW149" s="14" t="s">
        <v>32</v>
      </c>
      <c r="AX149" s="14" t="s">
        <v>77</v>
      </c>
      <c r="AY149" s="193" t="s">
        <v>150</v>
      </c>
    </row>
    <row r="150" s="14" customFormat="1">
      <c r="A150" s="14"/>
      <c r="B150" s="192"/>
      <c r="C150" s="14"/>
      <c r="D150" s="185" t="s">
        <v>160</v>
      </c>
      <c r="E150" s="193" t="s">
        <v>1</v>
      </c>
      <c r="F150" s="194" t="s">
        <v>170</v>
      </c>
      <c r="G150" s="14"/>
      <c r="H150" s="195">
        <v>180.836</v>
      </c>
      <c r="I150" s="196"/>
      <c r="J150" s="14"/>
      <c r="K150" s="14"/>
      <c r="L150" s="192"/>
      <c r="M150" s="197"/>
      <c r="N150" s="198"/>
      <c r="O150" s="198"/>
      <c r="P150" s="198"/>
      <c r="Q150" s="198"/>
      <c r="R150" s="198"/>
      <c r="S150" s="198"/>
      <c r="T150" s="19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3" t="s">
        <v>160</v>
      </c>
      <c r="AU150" s="193" t="s">
        <v>158</v>
      </c>
      <c r="AV150" s="14" t="s">
        <v>158</v>
      </c>
      <c r="AW150" s="14" t="s">
        <v>32</v>
      </c>
      <c r="AX150" s="14" t="s">
        <v>77</v>
      </c>
      <c r="AY150" s="193" t="s">
        <v>150</v>
      </c>
    </row>
    <row r="151" s="13" customFormat="1">
      <c r="A151" s="13"/>
      <c r="B151" s="184"/>
      <c r="C151" s="13"/>
      <c r="D151" s="185" t="s">
        <v>160</v>
      </c>
      <c r="E151" s="186" t="s">
        <v>1</v>
      </c>
      <c r="F151" s="187" t="s">
        <v>171</v>
      </c>
      <c r="G151" s="13"/>
      <c r="H151" s="186" t="s">
        <v>1</v>
      </c>
      <c r="I151" s="188"/>
      <c r="J151" s="13"/>
      <c r="K151" s="13"/>
      <c r="L151" s="184"/>
      <c r="M151" s="189"/>
      <c r="N151" s="190"/>
      <c r="O151" s="190"/>
      <c r="P151" s="190"/>
      <c r="Q151" s="190"/>
      <c r="R151" s="190"/>
      <c r="S151" s="190"/>
      <c r="T151" s="19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6" t="s">
        <v>160</v>
      </c>
      <c r="AU151" s="186" t="s">
        <v>158</v>
      </c>
      <c r="AV151" s="13" t="s">
        <v>85</v>
      </c>
      <c r="AW151" s="13" t="s">
        <v>32</v>
      </c>
      <c r="AX151" s="13" t="s">
        <v>77</v>
      </c>
      <c r="AY151" s="186" t="s">
        <v>150</v>
      </c>
    </row>
    <row r="152" s="14" customFormat="1">
      <c r="A152" s="14"/>
      <c r="B152" s="192"/>
      <c r="C152" s="14"/>
      <c r="D152" s="185" t="s">
        <v>160</v>
      </c>
      <c r="E152" s="193" t="s">
        <v>1</v>
      </c>
      <c r="F152" s="194" t="s">
        <v>172</v>
      </c>
      <c r="G152" s="14"/>
      <c r="H152" s="195">
        <v>120.168</v>
      </c>
      <c r="I152" s="196"/>
      <c r="J152" s="14"/>
      <c r="K152" s="14"/>
      <c r="L152" s="192"/>
      <c r="M152" s="197"/>
      <c r="N152" s="198"/>
      <c r="O152" s="198"/>
      <c r="P152" s="198"/>
      <c r="Q152" s="198"/>
      <c r="R152" s="198"/>
      <c r="S152" s="198"/>
      <c r="T152" s="19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3" t="s">
        <v>160</v>
      </c>
      <c r="AU152" s="193" t="s">
        <v>158</v>
      </c>
      <c r="AV152" s="14" t="s">
        <v>158</v>
      </c>
      <c r="AW152" s="14" t="s">
        <v>32</v>
      </c>
      <c r="AX152" s="14" t="s">
        <v>77</v>
      </c>
      <c r="AY152" s="193" t="s">
        <v>150</v>
      </c>
    </row>
    <row r="153" s="15" customFormat="1">
      <c r="A153" s="15"/>
      <c r="B153" s="200"/>
      <c r="C153" s="15"/>
      <c r="D153" s="185" t="s">
        <v>160</v>
      </c>
      <c r="E153" s="201" t="s">
        <v>1</v>
      </c>
      <c r="F153" s="202" t="s">
        <v>163</v>
      </c>
      <c r="G153" s="15"/>
      <c r="H153" s="203">
        <v>955.076</v>
      </c>
      <c r="I153" s="204"/>
      <c r="J153" s="15"/>
      <c r="K153" s="15"/>
      <c r="L153" s="200"/>
      <c r="M153" s="205"/>
      <c r="N153" s="206"/>
      <c r="O153" s="206"/>
      <c r="P153" s="206"/>
      <c r="Q153" s="206"/>
      <c r="R153" s="206"/>
      <c r="S153" s="206"/>
      <c r="T153" s="20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01" t="s">
        <v>160</v>
      </c>
      <c r="AU153" s="201" t="s">
        <v>158</v>
      </c>
      <c r="AV153" s="15" t="s">
        <v>157</v>
      </c>
      <c r="AW153" s="15" t="s">
        <v>32</v>
      </c>
      <c r="AX153" s="15" t="s">
        <v>85</v>
      </c>
      <c r="AY153" s="201" t="s">
        <v>150</v>
      </c>
    </row>
    <row r="154" s="2" customFormat="1" ht="33" customHeight="1">
      <c r="A154" s="37"/>
      <c r="B154" s="170"/>
      <c r="C154" s="171" t="s">
        <v>173</v>
      </c>
      <c r="D154" s="171" t="s">
        <v>152</v>
      </c>
      <c r="E154" s="172" t="s">
        <v>174</v>
      </c>
      <c r="F154" s="173" t="s">
        <v>175</v>
      </c>
      <c r="G154" s="174" t="s">
        <v>166</v>
      </c>
      <c r="H154" s="175">
        <v>36.367</v>
      </c>
      <c r="I154" s="176"/>
      <c r="J154" s="177">
        <f>ROUND(I154*H154,2)</f>
        <v>0</v>
      </c>
      <c r="K154" s="173" t="s">
        <v>156</v>
      </c>
      <c r="L154" s="38"/>
      <c r="M154" s="178" t="s">
        <v>1</v>
      </c>
      <c r="N154" s="179" t="s">
        <v>43</v>
      </c>
      <c r="O154" s="76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157</v>
      </c>
      <c r="AT154" s="182" t="s">
        <v>152</v>
      </c>
      <c r="AU154" s="182" t="s">
        <v>158</v>
      </c>
      <c r="AY154" s="18" t="s">
        <v>150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158</v>
      </c>
      <c r="BK154" s="183">
        <f>ROUND(I154*H154,2)</f>
        <v>0</v>
      </c>
      <c r="BL154" s="18" t="s">
        <v>157</v>
      </c>
      <c r="BM154" s="182" t="s">
        <v>176</v>
      </c>
    </row>
    <row r="155" s="14" customFormat="1">
      <c r="A155" s="14"/>
      <c r="B155" s="192"/>
      <c r="C155" s="14"/>
      <c r="D155" s="185" t="s">
        <v>160</v>
      </c>
      <c r="E155" s="193" t="s">
        <v>1</v>
      </c>
      <c r="F155" s="194" t="s">
        <v>177</v>
      </c>
      <c r="G155" s="14"/>
      <c r="H155" s="195">
        <v>4.41</v>
      </c>
      <c r="I155" s="196"/>
      <c r="J155" s="14"/>
      <c r="K155" s="14"/>
      <c r="L155" s="192"/>
      <c r="M155" s="197"/>
      <c r="N155" s="198"/>
      <c r="O155" s="198"/>
      <c r="P155" s="198"/>
      <c r="Q155" s="198"/>
      <c r="R155" s="198"/>
      <c r="S155" s="198"/>
      <c r="T155" s="19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3" t="s">
        <v>160</v>
      </c>
      <c r="AU155" s="193" t="s">
        <v>158</v>
      </c>
      <c r="AV155" s="14" t="s">
        <v>158</v>
      </c>
      <c r="AW155" s="14" t="s">
        <v>32</v>
      </c>
      <c r="AX155" s="14" t="s">
        <v>77</v>
      </c>
      <c r="AY155" s="193" t="s">
        <v>150</v>
      </c>
    </row>
    <row r="156" s="14" customFormat="1">
      <c r="A156" s="14"/>
      <c r="B156" s="192"/>
      <c r="C156" s="14"/>
      <c r="D156" s="185" t="s">
        <v>160</v>
      </c>
      <c r="E156" s="193" t="s">
        <v>1</v>
      </c>
      <c r="F156" s="194" t="s">
        <v>178</v>
      </c>
      <c r="G156" s="14"/>
      <c r="H156" s="195">
        <v>3.885</v>
      </c>
      <c r="I156" s="196"/>
      <c r="J156" s="14"/>
      <c r="K156" s="14"/>
      <c r="L156" s="192"/>
      <c r="M156" s="197"/>
      <c r="N156" s="198"/>
      <c r="O156" s="198"/>
      <c r="P156" s="198"/>
      <c r="Q156" s="198"/>
      <c r="R156" s="198"/>
      <c r="S156" s="198"/>
      <c r="T156" s="19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3" t="s">
        <v>160</v>
      </c>
      <c r="AU156" s="193" t="s">
        <v>158</v>
      </c>
      <c r="AV156" s="14" t="s">
        <v>158</v>
      </c>
      <c r="AW156" s="14" t="s">
        <v>32</v>
      </c>
      <c r="AX156" s="14" t="s">
        <v>77</v>
      </c>
      <c r="AY156" s="193" t="s">
        <v>150</v>
      </c>
    </row>
    <row r="157" s="14" customFormat="1">
      <c r="A157" s="14"/>
      <c r="B157" s="192"/>
      <c r="C157" s="14"/>
      <c r="D157" s="185" t="s">
        <v>160</v>
      </c>
      <c r="E157" s="193" t="s">
        <v>1</v>
      </c>
      <c r="F157" s="194" t="s">
        <v>179</v>
      </c>
      <c r="G157" s="14"/>
      <c r="H157" s="195">
        <v>3.36</v>
      </c>
      <c r="I157" s="196"/>
      <c r="J157" s="14"/>
      <c r="K157" s="14"/>
      <c r="L157" s="192"/>
      <c r="M157" s="197"/>
      <c r="N157" s="198"/>
      <c r="O157" s="198"/>
      <c r="P157" s="198"/>
      <c r="Q157" s="198"/>
      <c r="R157" s="198"/>
      <c r="S157" s="198"/>
      <c r="T157" s="19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3" t="s">
        <v>160</v>
      </c>
      <c r="AU157" s="193" t="s">
        <v>158</v>
      </c>
      <c r="AV157" s="14" t="s">
        <v>158</v>
      </c>
      <c r="AW157" s="14" t="s">
        <v>32</v>
      </c>
      <c r="AX157" s="14" t="s">
        <v>77</v>
      </c>
      <c r="AY157" s="193" t="s">
        <v>150</v>
      </c>
    </row>
    <row r="158" s="14" customFormat="1">
      <c r="A158" s="14"/>
      <c r="B158" s="192"/>
      <c r="C158" s="14"/>
      <c r="D158" s="185" t="s">
        <v>160</v>
      </c>
      <c r="E158" s="193" t="s">
        <v>1</v>
      </c>
      <c r="F158" s="194" t="s">
        <v>180</v>
      </c>
      <c r="G158" s="14"/>
      <c r="H158" s="195">
        <v>24.712</v>
      </c>
      <c r="I158" s="196"/>
      <c r="J158" s="14"/>
      <c r="K158" s="14"/>
      <c r="L158" s="192"/>
      <c r="M158" s="197"/>
      <c r="N158" s="198"/>
      <c r="O158" s="198"/>
      <c r="P158" s="198"/>
      <c r="Q158" s="198"/>
      <c r="R158" s="198"/>
      <c r="S158" s="198"/>
      <c r="T158" s="19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3" t="s">
        <v>160</v>
      </c>
      <c r="AU158" s="193" t="s">
        <v>158</v>
      </c>
      <c r="AV158" s="14" t="s">
        <v>158</v>
      </c>
      <c r="AW158" s="14" t="s">
        <v>32</v>
      </c>
      <c r="AX158" s="14" t="s">
        <v>77</v>
      </c>
      <c r="AY158" s="193" t="s">
        <v>150</v>
      </c>
    </row>
    <row r="159" s="15" customFormat="1">
      <c r="A159" s="15"/>
      <c r="B159" s="200"/>
      <c r="C159" s="15"/>
      <c r="D159" s="185" t="s">
        <v>160</v>
      </c>
      <c r="E159" s="201" t="s">
        <v>1</v>
      </c>
      <c r="F159" s="202" t="s">
        <v>163</v>
      </c>
      <c r="G159" s="15"/>
      <c r="H159" s="203">
        <v>36.367</v>
      </c>
      <c r="I159" s="204"/>
      <c r="J159" s="15"/>
      <c r="K159" s="15"/>
      <c r="L159" s="200"/>
      <c r="M159" s="205"/>
      <c r="N159" s="206"/>
      <c r="O159" s="206"/>
      <c r="P159" s="206"/>
      <c r="Q159" s="206"/>
      <c r="R159" s="206"/>
      <c r="S159" s="206"/>
      <c r="T159" s="20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01" t="s">
        <v>160</v>
      </c>
      <c r="AU159" s="201" t="s">
        <v>158</v>
      </c>
      <c r="AV159" s="15" t="s">
        <v>157</v>
      </c>
      <c r="AW159" s="15" t="s">
        <v>32</v>
      </c>
      <c r="AX159" s="15" t="s">
        <v>85</v>
      </c>
      <c r="AY159" s="201" t="s">
        <v>150</v>
      </c>
    </row>
    <row r="160" s="2" customFormat="1" ht="21.75" customHeight="1">
      <c r="A160" s="37"/>
      <c r="B160" s="170"/>
      <c r="C160" s="171" t="s">
        <v>157</v>
      </c>
      <c r="D160" s="171" t="s">
        <v>152</v>
      </c>
      <c r="E160" s="172" t="s">
        <v>181</v>
      </c>
      <c r="F160" s="173" t="s">
        <v>182</v>
      </c>
      <c r="G160" s="174" t="s">
        <v>155</v>
      </c>
      <c r="H160" s="175">
        <v>51.953</v>
      </c>
      <c r="I160" s="176"/>
      <c r="J160" s="177">
        <f>ROUND(I160*H160,2)</f>
        <v>0</v>
      </c>
      <c r="K160" s="173" t="s">
        <v>156</v>
      </c>
      <c r="L160" s="38"/>
      <c r="M160" s="178" t="s">
        <v>1</v>
      </c>
      <c r="N160" s="179" t="s">
        <v>43</v>
      </c>
      <c r="O160" s="76"/>
      <c r="P160" s="180">
        <f>O160*H160</f>
        <v>0</v>
      </c>
      <c r="Q160" s="180">
        <v>0.00084</v>
      </c>
      <c r="R160" s="180">
        <f>Q160*H160</f>
        <v>0.04364052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157</v>
      </c>
      <c r="AT160" s="182" t="s">
        <v>152</v>
      </c>
      <c r="AU160" s="182" t="s">
        <v>158</v>
      </c>
      <c r="AY160" s="18" t="s">
        <v>150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158</v>
      </c>
      <c r="BK160" s="183">
        <f>ROUND(I160*H160,2)</f>
        <v>0</v>
      </c>
      <c r="BL160" s="18" t="s">
        <v>157</v>
      </c>
      <c r="BM160" s="182" t="s">
        <v>183</v>
      </c>
    </row>
    <row r="161" s="14" customFormat="1">
      <c r="A161" s="14"/>
      <c r="B161" s="192"/>
      <c r="C161" s="14"/>
      <c r="D161" s="185" t="s">
        <v>160</v>
      </c>
      <c r="E161" s="193" t="s">
        <v>1</v>
      </c>
      <c r="F161" s="194" t="s">
        <v>184</v>
      </c>
      <c r="G161" s="14"/>
      <c r="H161" s="195">
        <v>6.3</v>
      </c>
      <c r="I161" s="196"/>
      <c r="J161" s="14"/>
      <c r="K161" s="14"/>
      <c r="L161" s="192"/>
      <c r="M161" s="197"/>
      <c r="N161" s="198"/>
      <c r="O161" s="198"/>
      <c r="P161" s="198"/>
      <c r="Q161" s="198"/>
      <c r="R161" s="198"/>
      <c r="S161" s="198"/>
      <c r="T161" s="19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3" t="s">
        <v>160</v>
      </c>
      <c r="AU161" s="193" t="s">
        <v>158</v>
      </c>
      <c r="AV161" s="14" t="s">
        <v>158</v>
      </c>
      <c r="AW161" s="14" t="s">
        <v>32</v>
      </c>
      <c r="AX161" s="14" t="s">
        <v>77</v>
      </c>
      <c r="AY161" s="193" t="s">
        <v>150</v>
      </c>
    </row>
    <row r="162" s="14" customFormat="1">
      <c r="A162" s="14"/>
      <c r="B162" s="192"/>
      <c r="C162" s="14"/>
      <c r="D162" s="185" t="s">
        <v>160</v>
      </c>
      <c r="E162" s="193" t="s">
        <v>1</v>
      </c>
      <c r="F162" s="194" t="s">
        <v>185</v>
      </c>
      <c r="G162" s="14"/>
      <c r="H162" s="195">
        <v>5.55</v>
      </c>
      <c r="I162" s="196"/>
      <c r="J162" s="14"/>
      <c r="K162" s="14"/>
      <c r="L162" s="192"/>
      <c r="M162" s="197"/>
      <c r="N162" s="198"/>
      <c r="O162" s="198"/>
      <c r="P162" s="198"/>
      <c r="Q162" s="198"/>
      <c r="R162" s="198"/>
      <c r="S162" s="198"/>
      <c r="T162" s="19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3" t="s">
        <v>160</v>
      </c>
      <c r="AU162" s="193" t="s">
        <v>158</v>
      </c>
      <c r="AV162" s="14" t="s">
        <v>158</v>
      </c>
      <c r="AW162" s="14" t="s">
        <v>32</v>
      </c>
      <c r="AX162" s="14" t="s">
        <v>77</v>
      </c>
      <c r="AY162" s="193" t="s">
        <v>150</v>
      </c>
    </row>
    <row r="163" s="14" customFormat="1">
      <c r="A163" s="14"/>
      <c r="B163" s="192"/>
      <c r="C163" s="14"/>
      <c r="D163" s="185" t="s">
        <v>160</v>
      </c>
      <c r="E163" s="193" t="s">
        <v>1</v>
      </c>
      <c r="F163" s="194" t="s">
        <v>186</v>
      </c>
      <c r="G163" s="14"/>
      <c r="H163" s="195">
        <v>4.8</v>
      </c>
      <c r="I163" s="196"/>
      <c r="J163" s="14"/>
      <c r="K163" s="14"/>
      <c r="L163" s="192"/>
      <c r="M163" s="197"/>
      <c r="N163" s="198"/>
      <c r="O163" s="198"/>
      <c r="P163" s="198"/>
      <c r="Q163" s="198"/>
      <c r="R163" s="198"/>
      <c r="S163" s="198"/>
      <c r="T163" s="19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3" t="s">
        <v>160</v>
      </c>
      <c r="AU163" s="193" t="s">
        <v>158</v>
      </c>
      <c r="AV163" s="14" t="s">
        <v>158</v>
      </c>
      <c r="AW163" s="14" t="s">
        <v>32</v>
      </c>
      <c r="AX163" s="14" t="s">
        <v>77</v>
      </c>
      <c r="AY163" s="193" t="s">
        <v>150</v>
      </c>
    </row>
    <row r="164" s="14" customFormat="1">
      <c r="A164" s="14"/>
      <c r="B164" s="192"/>
      <c r="C164" s="14"/>
      <c r="D164" s="185" t="s">
        <v>160</v>
      </c>
      <c r="E164" s="193" t="s">
        <v>1</v>
      </c>
      <c r="F164" s="194" t="s">
        <v>187</v>
      </c>
      <c r="G164" s="14"/>
      <c r="H164" s="195">
        <v>35.302999999999996</v>
      </c>
      <c r="I164" s="196"/>
      <c r="J164" s="14"/>
      <c r="K164" s="14"/>
      <c r="L164" s="192"/>
      <c r="M164" s="197"/>
      <c r="N164" s="198"/>
      <c r="O164" s="198"/>
      <c r="P164" s="198"/>
      <c r="Q164" s="198"/>
      <c r="R164" s="198"/>
      <c r="S164" s="198"/>
      <c r="T164" s="19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3" t="s">
        <v>160</v>
      </c>
      <c r="AU164" s="193" t="s">
        <v>158</v>
      </c>
      <c r="AV164" s="14" t="s">
        <v>158</v>
      </c>
      <c r="AW164" s="14" t="s">
        <v>32</v>
      </c>
      <c r="AX164" s="14" t="s">
        <v>77</v>
      </c>
      <c r="AY164" s="193" t="s">
        <v>150</v>
      </c>
    </row>
    <row r="165" s="15" customFormat="1">
      <c r="A165" s="15"/>
      <c r="B165" s="200"/>
      <c r="C165" s="15"/>
      <c r="D165" s="185" t="s">
        <v>160</v>
      </c>
      <c r="E165" s="201" t="s">
        <v>1</v>
      </c>
      <c r="F165" s="202" t="s">
        <v>163</v>
      </c>
      <c r="G165" s="15"/>
      <c r="H165" s="203">
        <v>51.952999999999992</v>
      </c>
      <c r="I165" s="204"/>
      <c r="J165" s="15"/>
      <c r="K165" s="15"/>
      <c r="L165" s="200"/>
      <c r="M165" s="205"/>
      <c r="N165" s="206"/>
      <c r="O165" s="206"/>
      <c r="P165" s="206"/>
      <c r="Q165" s="206"/>
      <c r="R165" s="206"/>
      <c r="S165" s="206"/>
      <c r="T165" s="20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01" t="s">
        <v>160</v>
      </c>
      <c r="AU165" s="201" t="s">
        <v>158</v>
      </c>
      <c r="AV165" s="15" t="s">
        <v>157</v>
      </c>
      <c r="AW165" s="15" t="s">
        <v>32</v>
      </c>
      <c r="AX165" s="15" t="s">
        <v>85</v>
      </c>
      <c r="AY165" s="201" t="s">
        <v>150</v>
      </c>
    </row>
    <row r="166" s="2" customFormat="1" ht="24.15" customHeight="1">
      <c r="A166" s="37"/>
      <c r="B166" s="170"/>
      <c r="C166" s="171" t="s">
        <v>188</v>
      </c>
      <c r="D166" s="171" t="s">
        <v>152</v>
      </c>
      <c r="E166" s="172" t="s">
        <v>189</v>
      </c>
      <c r="F166" s="173" t="s">
        <v>190</v>
      </c>
      <c r="G166" s="174" t="s">
        <v>155</v>
      </c>
      <c r="H166" s="175">
        <v>51.953</v>
      </c>
      <c r="I166" s="176"/>
      <c r="J166" s="177">
        <f>ROUND(I166*H166,2)</f>
        <v>0</v>
      </c>
      <c r="K166" s="173" t="s">
        <v>156</v>
      </c>
      <c r="L166" s="38"/>
      <c r="M166" s="178" t="s">
        <v>1</v>
      </c>
      <c r="N166" s="179" t="s">
        <v>43</v>
      </c>
      <c r="O166" s="76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157</v>
      </c>
      <c r="AT166" s="182" t="s">
        <v>152</v>
      </c>
      <c r="AU166" s="182" t="s">
        <v>158</v>
      </c>
      <c r="AY166" s="18" t="s">
        <v>150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158</v>
      </c>
      <c r="BK166" s="183">
        <f>ROUND(I166*H166,2)</f>
        <v>0</v>
      </c>
      <c r="BL166" s="18" t="s">
        <v>157</v>
      </c>
      <c r="BM166" s="182" t="s">
        <v>191</v>
      </c>
    </row>
    <row r="167" s="14" customFormat="1">
      <c r="A167" s="14"/>
      <c r="B167" s="192"/>
      <c r="C167" s="14"/>
      <c r="D167" s="185" t="s">
        <v>160</v>
      </c>
      <c r="E167" s="193" t="s">
        <v>1</v>
      </c>
      <c r="F167" s="194" t="s">
        <v>184</v>
      </c>
      <c r="G167" s="14"/>
      <c r="H167" s="195">
        <v>6.3</v>
      </c>
      <c r="I167" s="196"/>
      <c r="J167" s="14"/>
      <c r="K167" s="14"/>
      <c r="L167" s="192"/>
      <c r="M167" s="197"/>
      <c r="N167" s="198"/>
      <c r="O167" s="198"/>
      <c r="P167" s="198"/>
      <c r="Q167" s="198"/>
      <c r="R167" s="198"/>
      <c r="S167" s="198"/>
      <c r="T167" s="19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3" t="s">
        <v>160</v>
      </c>
      <c r="AU167" s="193" t="s">
        <v>158</v>
      </c>
      <c r="AV167" s="14" t="s">
        <v>158</v>
      </c>
      <c r="AW167" s="14" t="s">
        <v>32</v>
      </c>
      <c r="AX167" s="14" t="s">
        <v>77</v>
      </c>
      <c r="AY167" s="193" t="s">
        <v>150</v>
      </c>
    </row>
    <row r="168" s="14" customFormat="1">
      <c r="A168" s="14"/>
      <c r="B168" s="192"/>
      <c r="C168" s="14"/>
      <c r="D168" s="185" t="s">
        <v>160</v>
      </c>
      <c r="E168" s="193" t="s">
        <v>1</v>
      </c>
      <c r="F168" s="194" t="s">
        <v>185</v>
      </c>
      <c r="G168" s="14"/>
      <c r="H168" s="195">
        <v>5.55</v>
      </c>
      <c r="I168" s="196"/>
      <c r="J168" s="14"/>
      <c r="K168" s="14"/>
      <c r="L168" s="192"/>
      <c r="M168" s="197"/>
      <c r="N168" s="198"/>
      <c r="O168" s="198"/>
      <c r="P168" s="198"/>
      <c r="Q168" s="198"/>
      <c r="R168" s="198"/>
      <c r="S168" s="198"/>
      <c r="T168" s="19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3" t="s">
        <v>160</v>
      </c>
      <c r="AU168" s="193" t="s">
        <v>158</v>
      </c>
      <c r="AV168" s="14" t="s">
        <v>158</v>
      </c>
      <c r="AW168" s="14" t="s">
        <v>32</v>
      </c>
      <c r="AX168" s="14" t="s">
        <v>77</v>
      </c>
      <c r="AY168" s="193" t="s">
        <v>150</v>
      </c>
    </row>
    <row r="169" s="14" customFormat="1">
      <c r="A169" s="14"/>
      <c r="B169" s="192"/>
      <c r="C169" s="14"/>
      <c r="D169" s="185" t="s">
        <v>160</v>
      </c>
      <c r="E169" s="193" t="s">
        <v>1</v>
      </c>
      <c r="F169" s="194" t="s">
        <v>186</v>
      </c>
      <c r="G169" s="14"/>
      <c r="H169" s="195">
        <v>4.8</v>
      </c>
      <c r="I169" s="196"/>
      <c r="J169" s="14"/>
      <c r="K169" s="14"/>
      <c r="L169" s="192"/>
      <c r="M169" s="197"/>
      <c r="N169" s="198"/>
      <c r="O169" s="198"/>
      <c r="P169" s="198"/>
      <c r="Q169" s="198"/>
      <c r="R169" s="198"/>
      <c r="S169" s="198"/>
      <c r="T169" s="19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3" t="s">
        <v>160</v>
      </c>
      <c r="AU169" s="193" t="s">
        <v>158</v>
      </c>
      <c r="AV169" s="14" t="s">
        <v>158</v>
      </c>
      <c r="AW169" s="14" t="s">
        <v>32</v>
      </c>
      <c r="AX169" s="14" t="s">
        <v>77</v>
      </c>
      <c r="AY169" s="193" t="s">
        <v>150</v>
      </c>
    </row>
    <row r="170" s="14" customFormat="1">
      <c r="A170" s="14"/>
      <c r="B170" s="192"/>
      <c r="C170" s="14"/>
      <c r="D170" s="185" t="s">
        <v>160</v>
      </c>
      <c r="E170" s="193" t="s">
        <v>1</v>
      </c>
      <c r="F170" s="194" t="s">
        <v>187</v>
      </c>
      <c r="G170" s="14"/>
      <c r="H170" s="195">
        <v>35.302999999999996</v>
      </c>
      <c r="I170" s="196"/>
      <c r="J170" s="14"/>
      <c r="K170" s="14"/>
      <c r="L170" s="192"/>
      <c r="M170" s="197"/>
      <c r="N170" s="198"/>
      <c r="O170" s="198"/>
      <c r="P170" s="198"/>
      <c r="Q170" s="198"/>
      <c r="R170" s="198"/>
      <c r="S170" s="198"/>
      <c r="T170" s="19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3" t="s">
        <v>160</v>
      </c>
      <c r="AU170" s="193" t="s">
        <v>158</v>
      </c>
      <c r="AV170" s="14" t="s">
        <v>158</v>
      </c>
      <c r="AW170" s="14" t="s">
        <v>32</v>
      </c>
      <c r="AX170" s="14" t="s">
        <v>77</v>
      </c>
      <c r="AY170" s="193" t="s">
        <v>150</v>
      </c>
    </row>
    <row r="171" s="15" customFormat="1">
      <c r="A171" s="15"/>
      <c r="B171" s="200"/>
      <c r="C171" s="15"/>
      <c r="D171" s="185" t="s">
        <v>160</v>
      </c>
      <c r="E171" s="201" t="s">
        <v>1</v>
      </c>
      <c r="F171" s="202" t="s">
        <v>163</v>
      </c>
      <c r="G171" s="15"/>
      <c r="H171" s="203">
        <v>51.952999999999992</v>
      </c>
      <c r="I171" s="204"/>
      <c r="J171" s="15"/>
      <c r="K171" s="15"/>
      <c r="L171" s="200"/>
      <c r="M171" s="205"/>
      <c r="N171" s="206"/>
      <c r="O171" s="206"/>
      <c r="P171" s="206"/>
      <c r="Q171" s="206"/>
      <c r="R171" s="206"/>
      <c r="S171" s="206"/>
      <c r="T171" s="20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01" t="s">
        <v>160</v>
      </c>
      <c r="AU171" s="201" t="s">
        <v>158</v>
      </c>
      <c r="AV171" s="15" t="s">
        <v>157</v>
      </c>
      <c r="AW171" s="15" t="s">
        <v>32</v>
      </c>
      <c r="AX171" s="15" t="s">
        <v>85</v>
      </c>
      <c r="AY171" s="201" t="s">
        <v>150</v>
      </c>
    </row>
    <row r="172" s="2" customFormat="1" ht="37.8" customHeight="1">
      <c r="A172" s="37"/>
      <c r="B172" s="170"/>
      <c r="C172" s="171" t="s">
        <v>192</v>
      </c>
      <c r="D172" s="171" t="s">
        <v>152</v>
      </c>
      <c r="E172" s="172" t="s">
        <v>193</v>
      </c>
      <c r="F172" s="173" t="s">
        <v>194</v>
      </c>
      <c r="G172" s="174" t="s">
        <v>166</v>
      </c>
      <c r="H172" s="175">
        <v>1054</v>
      </c>
      <c r="I172" s="176"/>
      <c r="J172" s="177">
        <f>ROUND(I172*H172,2)</f>
        <v>0</v>
      </c>
      <c r="K172" s="173" t="s">
        <v>156</v>
      </c>
      <c r="L172" s="38"/>
      <c r="M172" s="178" t="s">
        <v>1</v>
      </c>
      <c r="N172" s="179" t="s">
        <v>43</v>
      </c>
      <c r="O172" s="76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157</v>
      </c>
      <c r="AT172" s="182" t="s">
        <v>152</v>
      </c>
      <c r="AU172" s="182" t="s">
        <v>158</v>
      </c>
      <c r="AY172" s="18" t="s">
        <v>150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158</v>
      </c>
      <c r="BK172" s="183">
        <f>ROUND(I172*H172,2)</f>
        <v>0</v>
      </c>
      <c r="BL172" s="18" t="s">
        <v>157</v>
      </c>
      <c r="BM172" s="182" t="s">
        <v>195</v>
      </c>
    </row>
    <row r="173" s="13" customFormat="1">
      <c r="A173" s="13"/>
      <c r="B173" s="184"/>
      <c r="C173" s="13"/>
      <c r="D173" s="185" t="s">
        <v>160</v>
      </c>
      <c r="E173" s="186" t="s">
        <v>1</v>
      </c>
      <c r="F173" s="187" t="s">
        <v>196</v>
      </c>
      <c r="G173" s="13"/>
      <c r="H173" s="186" t="s">
        <v>1</v>
      </c>
      <c r="I173" s="188"/>
      <c r="J173" s="13"/>
      <c r="K173" s="13"/>
      <c r="L173" s="184"/>
      <c r="M173" s="189"/>
      <c r="N173" s="190"/>
      <c r="O173" s="190"/>
      <c r="P173" s="190"/>
      <c r="Q173" s="190"/>
      <c r="R173" s="190"/>
      <c r="S173" s="190"/>
      <c r="T173" s="19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6" t="s">
        <v>160</v>
      </c>
      <c r="AU173" s="186" t="s">
        <v>158</v>
      </c>
      <c r="AV173" s="13" t="s">
        <v>85</v>
      </c>
      <c r="AW173" s="13" t="s">
        <v>32</v>
      </c>
      <c r="AX173" s="13" t="s">
        <v>77</v>
      </c>
      <c r="AY173" s="186" t="s">
        <v>150</v>
      </c>
    </row>
    <row r="174" s="14" customFormat="1">
      <c r="A174" s="14"/>
      <c r="B174" s="192"/>
      <c r="C174" s="14"/>
      <c r="D174" s="185" t="s">
        <v>160</v>
      </c>
      <c r="E174" s="193" t="s">
        <v>1</v>
      </c>
      <c r="F174" s="194" t="s">
        <v>197</v>
      </c>
      <c r="G174" s="14"/>
      <c r="H174" s="195">
        <v>1054</v>
      </c>
      <c r="I174" s="196"/>
      <c r="J174" s="14"/>
      <c r="K174" s="14"/>
      <c r="L174" s="192"/>
      <c r="M174" s="197"/>
      <c r="N174" s="198"/>
      <c r="O174" s="198"/>
      <c r="P174" s="198"/>
      <c r="Q174" s="198"/>
      <c r="R174" s="198"/>
      <c r="S174" s="198"/>
      <c r="T174" s="19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3" t="s">
        <v>160</v>
      </c>
      <c r="AU174" s="193" t="s">
        <v>158</v>
      </c>
      <c r="AV174" s="14" t="s">
        <v>158</v>
      </c>
      <c r="AW174" s="14" t="s">
        <v>32</v>
      </c>
      <c r="AX174" s="14" t="s">
        <v>77</v>
      </c>
      <c r="AY174" s="193" t="s">
        <v>150</v>
      </c>
    </row>
    <row r="175" s="15" customFormat="1">
      <c r="A175" s="15"/>
      <c r="B175" s="200"/>
      <c r="C175" s="15"/>
      <c r="D175" s="185" t="s">
        <v>160</v>
      </c>
      <c r="E175" s="201" t="s">
        <v>1</v>
      </c>
      <c r="F175" s="202" t="s">
        <v>163</v>
      </c>
      <c r="G175" s="15"/>
      <c r="H175" s="203">
        <v>1054</v>
      </c>
      <c r="I175" s="204"/>
      <c r="J175" s="15"/>
      <c r="K175" s="15"/>
      <c r="L175" s="200"/>
      <c r="M175" s="205"/>
      <c r="N175" s="206"/>
      <c r="O175" s="206"/>
      <c r="P175" s="206"/>
      <c r="Q175" s="206"/>
      <c r="R175" s="206"/>
      <c r="S175" s="206"/>
      <c r="T175" s="20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01" t="s">
        <v>160</v>
      </c>
      <c r="AU175" s="201" t="s">
        <v>158</v>
      </c>
      <c r="AV175" s="15" t="s">
        <v>157</v>
      </c>
      <c r="AW175" s="15" t="s">
        <v>32</v>
      </c>
      <c r="AX175" s="15" t="s">
        <v>85</v>
      </c>
      <c r="AY175" s="201" t="s">
        <v>150</v>
      </c>
    </row>
    <row r="176" s="2" customFormat="1" ht="37.8" customHeight="1">
      <c r="A176" s="37"/>
      <c r="B176" s="170"/>
      <c r="C176" s="171" t="s">
        <v>198</v>
      </c>
      <c r="D176" s="171" t="s">
        <v>152</v>
      </c>
      <c r="E176" s="172" t="s">
        <v>199</v>
      </c>
      <c r="F176" s="173" t="s">
        <v>200</v>
      </c>
      <c r="G176" s="174" t="s">
        <v>166</v>
      </c>
      <c r="H176" s="175">
        <v>5270</v>
      </c>
      <c r="I176" s="176"/>
      <c r="J176" s="177">
        <f>ROUND(I176*H176,2)</f>
        <v>0</v>
      </c>
      <c r="K176" s="173" t="s">
        <v>156</v>
      </c>
      <c r="L176" s="38"/>
      <c r="M176" s="178" t="s">
        <v>1</v>
      </c>
      <c r="N176" s="179" t="s">
        <v>43</v>
      </c>
      <c r="O176" s="76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157</v>
      </c>
      <c r="AT176" s="182" t="s">
        <v>152</v>
      </c>
      <c r="AU176" s="182" t="s">
        <v>158</v>
      </c>
      <c r="AY176" s="18" t="s">
        <v>150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158</v>
      </c>
      <c r="BK176" s="183">
        <f>ROUND(I176*H176,2)</f>
        <v>0</v>
      </c>
      <c r="BL176" s="18" t="s">
        <v>157</v>
      </c>
      <c r="BM176" s="182" t="s">
        <v>201</v>
      </c>
    </row>
    <row r="177" s="13" customFormat="1">
      <c r="A177" s="13"/>
      <c r="B177" s="184"/>
      <c r="C177" s="13"/>
      <c r="D177" s="185" t="s">
        <v>160</v>
      </c>
      <c r="E177" s="186" t="s">
        <v>1</v>
      </c>
      <c r="F177" s="187" t="s">
        <v>196</v>
      </c>
      <c r="G177" s="13"/>
      <c r="H177" s="186" t="s">
        <v>1</v>
      </c>
      <c r="I177" s="188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160</v>
      </c>
      <c r="AU177" s="186" t="s">
        <v>158</v>
      </c>
      <c r="AV177" s="13" t="s">
        <v>85</v>
      </c>
      <c r="AW177" s="13" t="s">
        <v>32</v>
      </c>
      <c r="AX177" s="13" t="s">
        <v>77</v>
      </c>
      <c r="AY177" s="186" t="s">
        <v>150</v>
      </c>
    </row>
    <row r="178" s="14" customFormat="1">
      <c r="A178" s="14"/>
      <c r="B178" s="192"/>
      <c r="C178" s="14"/>
      <c r="D178" s="185" t="s">
        <v>160</v>
      </c>
      <c r="E178" s="193" t="s">
        <v>1</v>
      </c>
      <c r="F178" s="194" t="s">
        <v>197</v>
      </c>
      <c r="G178" s="14"/>
      <c r="H178" s="195">
        <v>1054</v>
      </c>
      <c r="I178" s="196"/>
      <c r="J178" s="14"/>
      <c r="K178" s="14"/>
      <c r="L178" s="192"/>
      <c r="M178" s="197"/>
      <c r="N178" s="198"/>
      <c r="O178" s="198"/>
      <c r="P178" s="198"/>
      <c r="Q178" s="198"/>
      <c r="R178" s="198"/>
      <c r="S178" s="198"/>
      <c r="T178" s="19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3" t="s">
        <v>160</v>
      </c>
      <c r="AU178" s="193" t="s">
        <v>158</v>
      </c>
      <c r="AV178" s="14" t="s">
        <v>158</v>
      </c>
      <c r="AW178" s="14" t="s">
        <v>32</v>
      </c>
      <c r="AX178" s="14" t="s">
        <v>77</v>
      </c>
      <c r="AY178" s="193" t="s">
        <v>150</v>
      </c>
    </row>
    <row r="179" s="15" customFormat="1">
      <c r="A179" s="15"/>
      <c r="B179" s="200"/>
      <c r="C179" s="15"/>
      <c r="D179" s="185" t="s">
        <v>160</v>
      </c>
      <c r="E179" s="201" t="s">
        <v>1</v>
      </c>
      <c r="F179" s="202" t="s">
        <v>163</v>
      </c>
      <c r="G179" s="15"/>
      <c r="H179" s="203">
        <v>1054</v>
      </c>
      <c r="I179" s="204"/>
      <c r="J179" s="15"/>
      <c r="K179" s="15"/>
      <c r="L179" s="200"/>
      <c r="M179" s="205"/>
      <c r="N179" s="206"/>
      <c r="O179" s="206"/>
      <c r="P179" s="206"/>
      <c r="Q179" s="206"/>
      <c r="R179" s="206"/>
      <c r="S179" s="206"/>
      <c r="T179" s="20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1" t="s">
        <v>160</v>
      </c>
      <c r="AU179" s="201" t="s">
        <v>158</v>
      </c>
      <c r="AV179" s="15" t="s">
        <v>157</v>
      </c>
      <c r="AW179" s="15" t="s">
        <v>32</v>
      </c>
      <c r="AX179" s="15" t="s">
        <v>85</v>
      </c>
      <c r="AY179" s="201" t="s">
        <v>150</v>
      </c>
    </row>
    <row r="180" s="14" customFormat="1">
      <c r="A180" s="14"/>
      <c r="B180" s="192"/>
      <c r="C180" s="14"/>
      <c r="D180" s="185" t="s">
        <v>160</v>
      </c>
      <c r="E180" s="14"/>
      <c r="F180" s="194" t="s">
        <v>202</v>
      </c>
      <c r="G180" s="14"/>
      <c r="H180" s="195">
        <v>5270</v>
      </c>
      <c r="I180" s="196"/>
      <c r="J180" s="14"/>
      <c r="K180" s="14"/>
      <c r="L180" s="192"/>
      <c r="M180" s="197"/>
      <c r="N180" s="198"/>
      <c r="O180" s="198"/>
      <c r="P180" s="198"/>
      <c r="Q180" s="198"/>
      <c r="R180" s="198"/>
      <c r="S180" s="198"/>
      <c r="T180" s="19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3" t="s">
        <v>160</v>
      </c>
      <c r="AU180" s="193" t="s">
        <v>158</v>
      </c>
      <c r="AV180" s="14" t="s">
        <v>158</v>
      </c>
      <c r="AW180" s="14" t="s">
        <v>3</v>
      </c>
      <c r="AX180" s="14" t="s">
        <v>85</v>
      </c>
      <c r="AY180" s="193" t="s">
        <v>150</v>
      </c>
    </row>
    <row r="181" s="2" customFormat="1" ht="24.15" customHeight="1">
      <c r="A181" s="37"/>
      <c r="B181" s="170"/>
      <c r="C181" s="171" t="s">
        <v>203</v>
      </c>
      <c r="D181" s="171" t="s">
        <v>152</v>
      </c>
      <c r="E181" s="172" t="s">
        <v>204</v>
      </c>
      <c r="F181" s="173" t="s">
        <v>205</v>
      </c>
      <c r="G181" s="174" t="s">
        <v>166</v>
      </c>
      <c r="H181" s="175">
        <v>1054</v>
      </c>
      <c r="I181" s="176"/>
      <c r="J181" s="177">
        <f>ROUND(I181*H181,2)</f>
        <v>0</v>
      </c>
      <c r="K181" s="173" t="s">
        <v>156</v>
      </c>
      <c r="L181" s="38"/>
      <c r="M181" s="178" t="s">
        <v>1</v>
      </c>
      <c r="N181" s="179" t="s">
        <v>43</v>
      </c>
      <c r="O181" s="76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157</v>
      </c>
      <c r="AT181" s="182" t="s">
        <v>152</v>
      </c>
      <c r="AU181" s="182" t="s">
        <v>158</v>
      </c>
      <c r="AY181" s="18" t="s">
        <v>150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158</v>
      </c>
      <c r="BK181" s="183">
        <f>ROUND(I181*H181,2)</f>
        <v>0</v>
      </c>
      <c r="BL181" s="18" t="s">
        <v>157</v>
      </c>
      <c r="BM181" s="182" t="s">
        <v>206</v>
      </c>
    </row>
    <row r="182" s="13" customFormat="1">
      <c r="A182" s="13"/>
      <c r="B182" s="184"/>
      <c r="C182" s="13"/>
      <c r="D182" s="185" t="s">
        <v>160</v>
      </c>
      <c r="E182" s="186" t="s">
        <v>1</v>
      </c>
      <c r="F182" s="187" t="s">
        <v>196</v>
      </c>
      <c r="G182" s="13"/>
      <c r="H182" s="186" t="s">
        <v>1</v>
      </c>
      <c r="I182" s="188"/>
      <c r="J182" s="13"/>
      <c r="K182" s="13"/>
      <c r="L182" s="184"/>
      <c r="M182" s="189"/>
      <c r="N182" s="190"/>
      <c r="O182" s="190"/>
      <c r="P182" s="190"/>
      <c r="Q182" s="190"/>
      <c r="R182" s="190"/>
      <c r="S182" s="190"/>
      <c r="T182" s="19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160</v>
      </c>
      <c r="AU182" s="186" t="s">
        <v>158</v>
      </c>
      <c r="AV182" s="13" t="s">
        <v>85</v>
      </c>
      <c r="AW182" s="13" t="s">
        <v>32</v>
      </c>
      <c r="AX182" s="13" t="s">
        <v>77</v>
      </c>
      <c r="AY182" s="186" t="s">
        <v>150</v>
      </c>
    </row>
    <row r="183" s="14" customFormat="1">
      <c r="A183" s="14"/>
      <c r="B183" s="192"/>
      <c r="C183" s="14"/>
      <c r="D183" s="185" t="s">
        <v>160</v>
      </c>
      <c r="E183" s="193" t="s">
        <v>1</v>
      </c>
      <c r="F183" s="194" t="s">
        <v>197</v>
      </c>
      <c r="G183" s="14"/>
      <c r="H183" s="195">
        <v>1054</v>
      </c>
      <c r="I183" s="196"/>
      <c r="J183" s="14"/>
      <c r="K183" s="14"/>
      <c r="L183" s="192"/>
      <c r="M183" s="197"/>
      <c r="N183" s="198"/>
      <c r="O183" s="198"/>
      <c r="P183" s="198"/>
      <c r="Q183" s="198"/>
      <c r="R183" s="198"/>
      <c r="S183" s="198"/>
      <c r="T183" s="19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3" t="s">
        <v>160</v>
      </c>
      <c r="AU183" s="193" t="s">
        <v>158</v>
      </c>
      <c r="AV183" s="14" t="s">
        <v>158</v>
      </c>
      <c r="AW183" s="14" t="s">
        <v>32</v>
      </c>
      <c r="AX183" s="14" t="s">
        <v>77</v>
      </c>
      <c r="AY183" s="193" t="s">
        <v>150</v>
      </c>
    </row>
    <row r="184" s="15" customFormat="1">
      <c r="A184" s="15"/>
      <c r="B184" s="200"/>
      <c r="C184" s="15"/>
      <c r="D184" s="185" t="s">
        <v>160</v>
      </c>
      <c r="E184" s="201" t="s">
        <v>1</v>
      </c>
      <c r="F184" s="202" t="s">
        <v>163</v>
      </c>
      <c r="G184" s="15"/>
      <c r="H184" s="203">
        <v>1054</v>
      </c>
      <c r="I184" s="204"/>
      <c r="J184" s="15"/>
      <c r="K184" s="15"/>
      <c r="L184" s="200"/>
      <c r="M184" s="205"/>
      <c r="N184" s="206"/>
      <c r="O184" s="206"/>
      <c r="P184" s="206"/>
      <c r="Q184" s="206"/>
      <c r="R184" s="206"/>
      <c r="S184" s="206"/>
      <c r="T184" s="20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01" t="s">
        <v>160</v>
      </c>
      <c r="AU184" s="201" t="s">
        <v>158</v>
      </c>
      <c r="AV184" s="15" t="s">
        <v>157</v>
      </c>
      <c r="AW184" s="15" t="s">
        <v>32</v>
      </c>
      <c r="AX184" s="15" t="s">
        <v>85</v>
      </c>
      <c r="AY184" s="201" t="s">
        <v>150</v>
      </c>
    </row>
    <row r="185" s="2" customFormat="1" ht="33" customHeight="1">
      <c r="A185" s="37"/>
      <c r="B185" s="170"/>
      <c r="C185" s="171" t="s">
        <v>207</v>
      </c>
      <c r="D185" s="171" t="s">
        <v>152</v>
      </c>
      <c r="E185" s="172" t="s">
        <v>208</v>
      </c>
      <c r="F185" s="173" t="s">
        <v>209</v>
      </c>
      <c r="G185" s="174" t="s">
        <v>210</v>
      </c>
      <c r="H185" s="175">
        <v>1897.2</v>
      </c>
      <c r="I185" s="176"/>
      <c r="J185" s="177">
        <f>ROUND(I185*H185,2)</f>
        <v>0</v>
      </c>
      <c r="K185" s="173" t="s">
        <v>156</v>
      </c>
      <c r="L185" s="38"/>
      <c r="M185" s="178" t="s">
        <v>1</v>
      </c>
      <c r="N185" s="179" t="s">
        <v>43</v>
      </c>
      <c r="O185" s="76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2" t="s">
        <v>157</v>
      </c>
      <c r="AT185" s="182" t="s">
        <v>152</v>
      </c>
      <c r="AU185" s="182" t="s">
        <v>158</v>
      </c>
      <c r="AY185" s="18" t="s">
        <v>150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158</v>
      </c>
      <c r="BK185" s="183">
        <f>ROUND(I185*H185,2)</f>
        <v>0</v>
      </c>
      <c r="BL185" s="18" t="s">
        <v>157</v>
      </c>
      <c r="BM185" s="182" t="s">
        <v>211</v>
      </c>
    </row>
    <row r="186" s="13" customFormat="1">
      <c r="A186" s="13"/>
      <c r="B186" s="184"/>
      <c r="C186" s="13"/>
      <c r="D186" s="185" t="s">
        <v>160</v>
      </c>
      <c r="E186" s="186" t="s">
        <v>1</v>
      </c>
      <c r="F186" s="187" t="s">
        <v>196</v>
      </c>
      <c r="G186" s="13"/>
      <c r="H186" s="186" t="s">
        <v>1</v>
      </c>
      <c r="I186" s="188"/>
      <c r="J186" s="13"/>
      <c r="K186" s="13"/>
      <c r="L186" s="184"/>
      <c r="M186" s="189"/>
      <c r="N186" s="190"/>
      <c r="O186" s="190"/>
      <c r="P186" s="190"/>
      <c r="Q186" s="190"/>
      <c r="R186" s="190"/>
      <c r="S186" s="190"/>
      <c r="T186" s="19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160</v>
      </c>
      <c r="AU186" s="186" t="s">
        <v>158</v>
      </c>
      <c r="AV186" s="13" t="s">
        <v>85</v>
      </c>
      <c r="AW186" s="13" t="s">
        <v>32</v>
      </c>
      <c r="AX186" s="13" t="s">
        <v>77</v>
      </c>
      <c r="AY186" s="186" t="s">
        <v>150</v>
      </c>
    </row>
    <row r="187" s="14" customFormat="1">
      <c r="A187" s="14"/>
      <c r="B187" s="192"/>
      <c r="C187" s="14"/>
      <c r="D187" s="185" t="s">
        <v>160</v>
      </c>
      <c r="E187" s="193" t="s">
        <v>1</v>
      </c>
      <c r="F187" s="194" t="s">
        <v>197</v>
      </c>
      <c r="G187" s="14"/>
      <c r="H187" s="195">
        <v>1054</v>
      </c>
      <c r="I187" s="196"/>
      <c r="J187" s="14"/>
      <c r="K187" s="14"/>
      <c r="L187" s="192"/>
      <c r="M187" s="197"/>
      <c r="N187" s="198"/>
      <c r="O187" s="198"/>
      <c r="P187" s="198"/>
      <c r="Q187" s="198"/>
      <c r="R187" s="198"/>
      <c r="S187" s="198"/>
      <c r="T187" s="19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3" t="s">
        <v>160</v>
      </c>
      <c r="AU187" s="193" t="s">
        <v>158</v>
      </c>
      <c r="AV187" s="14" t="s">
        <v>158</v>
      </c>
      <c r="AW187" s="14" t="s">
        <v>32</v>
      </c>
      <c r="AX187" s="14" t="s">
        <v>77</v>
      </c>
      <c r="AY187" s="193" t="s">
        <v>150</v>
      </c>
    </row>
    <row r="188" s="15" customFormat="1">
      <c r="A188" s="15"/>
      <c r="B188" s="200"/>
      <c r="C188" s="15"/>
      <c r="D188" s="185" t="s">
        <v>160</v>
      </c>
      <c r="E188" s="201" t="s">
        <v>1</v>
      </c>
      <c r="F188" s="202" t="s">
        <v>163</v>
      </c>
      <c r="G188" s="15"/>
      <c r="H188" s="203">
        <v>1054</v>
      </c>
      <c r="I188" s="204"/>
      <c r="J188" s="15"/>
      <c r="K188" s="15"/>
      <c r="L188" s="200"/>
      <c r="M188" s="205"/>
      <c r="N188" s="206"/>
      <c r="O188" s="206"/>
      <c r="P188" s="206"/>
      <c r="Q188" s="206"/>
      <c r="R188" s="206"/>
      <c r="S188" s="206"/>
      <c r="T188" s="20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01" t="s">
        <v>160</v>
      </c>
      <c r="AU188" s="201" t="s">
        <v>158</v>
      </c>
      <c r="AV188" s="15" t="s">
        <v>157</v>
      </c>
      <c r="AW188" s="15" t="s">
        <v>32</v>
      </c>
      <c r="AX188" s="15" t="s">
        <v>85</v>
      </c>
      <c r="AY188" s="201" t="s">
        <v>150</v>
      </c>
    </row>
    <row r="189" s="14" customFormat="1">
      <c r="A189" s="14"/>
      <c r="B189" s="192"/>
      <c r="C189" s="14"/>
      <c r="D189" s="185" t="s">
        <v>160</v>
      </c>
      <c r="E189" s="14"/>
      <c r="F189" s="194" t="s">
        <v>212</v>
      </c>
      <c r="G189" s="14"/>
      <c r="H189" s="195">
        <v>1897.2</v>
      </c>
      <c r="I189" s="196"/>
      <c r="J189" s="14"/>
      <c r="K189" s="14"/>
      <c r="L189" s="192"/>
      <c r="M189" s="197"/>
      <c r="N189" s="198"/>
      <c r="O189" s="198"/>
      <c r="P189" s="198"/>
      <c r="Q189" s="198"/>
      <c r="R189" s="198"/>
      <c r="S189" s="198"/>
      <c r="T189" s="19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3" t="s">
        <v>160</v>
      </c>
      <c r="AU189" s="193" t="s">
        <v>158</v>
      </c>
      <c r="AV189" s="14" t="s">
        <v>158</v>
      </c>
      <c r="AW189" s="14" t="s">
        <v>3</v>
      </c>
      <c r="AX189" s="14" t="s">
        <v>85</v>
      </c>
      <c r="AY189" s="193" t="s">
        <v>150</v>
      </c>
    </row>
    <row r="190" s="2" customFormat="1" ht="16.5" customHeight="1">
      <c r="A190" s="37"/>
      <c r="B190" s="170"/>
      <c r="C190" s="171" t="s">
        <v>213</v>
      </c>
      <c r="D190" s="171" t="s">
        <v>152</v>
      </c>
      <c r="E190" s="172" t="s">
        <v>214</v>
      </c>
      <c r="F190" s="173" t="s">
        <v>215</v>
      </c>
      <c r="G190" s="174" t="s">
        <v>166</v>
      </c>
      <c r="H190" s="175">
        <v>1054</v>
      </c>
      <c r="I190" s="176"/>
      <c r="J190" s="177">
        <f>ROUND(I190*H190,2)</f>
        <v>0</v>
      </c>
      <c r="K190" s="173" t="s">
        <v>156</v>
      </c>
      <c r="L190" s="38"/>
      <c r="M190" s="178" t="s">
        <v>1</v>
      </c>
      <c r="N190" s="179" t="s">
        <v>43</v>
      </c>
      <c r="O190" s="76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2" t="s">
        <v>157</v>
      </c>
      <c r="AT190" s="182" t="s">
        <v>152</v>
      </c>
      <c r="AU190" s="182" t="s">
        <v>158</v>
      </c>
      <c r="AY190" s="18" t="s">
        <v>150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158</v>
      </c>
      <c r="BK190" s="183">
        <f>ROUND(I190*H190,2)</f>
        <v>0</v>
      </c>
      <c r="BL190" s="18" t="s">
        <v>157</v>
      </c>
      <c r="BM190" s="182" t="s">
        <v>216</v>
      </c>
    </row>
    <row r="191" s="13" customFormat="1">
      <c r="A191" s="13"/>
      <c r="B191" s="184"/>
      <c r="C191" s="13"/>
      <c r="D191" s="185" t="s">
        <v>160</v>
      </c>
      <c r="E191" s="186" t="s">
        <v>1</v>
      </c>
      <c r="F191" s="187" t="s">
        <v>196</v>
      </c>
      <c r="G191" s="13"/>
      <c r="H191" s="186" t="s">
        <v>1</v>
      </c>
      <c r="I191" s="188"/>
      <c r="J191" s="13"/>
      <c r="K191" s="13"/>
      <c r="L191" s="184"/>
      <c r="M191" s="189"/>
      <c r="N191" s="190"/>
      <c r="O191" s="190"/>
      <c r="P191" s="190"/>
      <c r="Q191" s="190"/>
      <c r="R191" s="190"/>
      <c r="S191" s="190"/>
      <c r="T191" s="19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6" t="s">
        <v>160</v>
      </c>
      <c r="AU191" s="186" t="s">
        <v>158</v>
      </c>
      <c r="AV191" s="13" t="s">
        <v>85</v>
      </c>
      <c r="AW191" s="13" t="s">
        <v>32</v>
      </c>
      <c r="AX191" s="13" t="s">
        <v>77</v>
      </c>
      <c r="AY191" s="186" t="s">
        <v>150</v>
      </c>
    </row>
    <row r="192" s="14" customFormat="1">
      <c r="A192" s="14"/>
      <c r="B192" s="192"/>
      <c r="C192" s="14"/>
      <c r="D192" s="185" t="s">
        <v>160</v>
      </c>
      <c r="E192" s="193" t="s">
        <v>1</v>
      </c>
      <c r="F192" s="194" t="s">
        <v>197</v>
      </c>
      <c r="G192" s="14"/>
      <c r="H192" s="195">
        <v>1054</v>
      </c>
      <c r="I192" s="196"/>
      <c r="J192" s="14"/>
      <c r="K192" s="14"/>
      <c r="L192" s="192"/>
      <c r="M192" s="197"/>
      <c r="N192" s="198"/>
      <c r="O192" s="198"/>
      <c r="P192" s="198"/>
      <c r="Q192" s="198"/>
      <c r="R192" s="198"/>
      <c r="S192" s="198"/>
      <c r="T192" s="19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3" t="s">
        <v>160</v>
      </c>
      <c r="AU192" s="193" t="s">
        <v>158</v>
      </c>
      <c r="AV192" s="14" t="s">
        <v>158</v>
      </c>
      <c r="AW192" s="14" t="s">
        <v>32</v>
      </c>
      <c r="AX192" s="14" t="s">
        <v>77</v>
      </c>
      <c r="AY192" s="193" t="s">
        <v>150</v>
      </c>
    </row>
    <row r="193" s="15" customFormat="1">
      <c r="A193" s="15"/>
      <c r="B193" s="200"/>
      <c r="C193" s="15"/>
      <c r="D193" s="185" t="s">
        <v>160</v>
      </c>
      <c r="E193" s="201" t="s">
        <v>1</v>
      </c>
      <c r="F193" s="202" t="s">
        <v>163</v>
      </c>
      <c r="G193" s="15"/>
      <c r="H193" s="203">
        <v>1054</v>
      </c>
      <c r="I193" s="204"/>
      <c r="J193" s="15"/>
      <c r="K193" s="15"/>
      <c r="L193" s="200"/>
      <c r="M193" s="205"/>
      <c r="N193" s="206"/>
      <c r="O193" s="206"/>
      <c r="P193" s="206"/>
      <c r="Q193" s="206"/>
      <c r="R193" s="206"/>
      <c r="S193" s="206"/>
      <c r="T193" s="207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01" t="s">
        <v>160</v>
      </c>
      <c r="AU193" s="201" t="s">
        <v>158</v>
      </c>
      <c r="AV193" s="15" t="s">
        <v>157</v>
      </c>
      <c r="AW193" s="15" t="s">
        <v>32</v>
      </c>
      <c r="AX193" s="15" t="s">
        <v>85</v>
      </c>
      <c r="AY193" s="201" t="s">
        <v>150</v>
      </c>
    </row>
    <row r="194" s="2" customFormat="1" ht="24.15" customHeight="1">
      <c r="A194" s="37"/>
      <c r="B194" s="170"/>
      <c r="C194" s="171" t="s">
        <v>217</v>
      </c>
      <c r="D194" s="171" t="s">
        <v>152</v>
      </c>
      <c r="E194" s="172" t="s">
        <v>218</v>
      </c>
      <c r="F194" s="173" t="s">
        <v>219</v>
      </c>
      <c r="G194" s="174" t="s">
        <v>166</v>
      </c>
      <c r="H194" s="175">
        <v>270</v>
      </c>
      <c r="I194" s="176"/>
      <c r="J194" s="177">
        <f>ROUND(I194*H194,2)</f>
        <v>0</v>
      </c>
      <c r="K194" s="173" t="s">
        <v>156</v>
      </c>
      <c r="L194" s="38"/>
      <c r="M194" s="178" t="s">
        <v>1</v>
      </c>
      <c r="N194" s="179" t="s">
        <v>43</v>
      </c>
      <c r="O194" s="76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2" t="s">
        <v>157</v>
      </c>
      <c r="AT194" s="182" t="s">
        <v>152</v>
      </c>
      <c r="AU194" s="182" t="s">
        <v>158</v>
      </c>
      <c r="AY194" s="18" t="s">
        <v>150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8" t="s">
        <v>158</v>
      </c>
      <c r="BK194" s="183">
        <f>ROUND(I194*H194,2)</f>
        <v>0</v>
      </c>
      <c r="BL194" s="18" t="s">
        <v>157</v>
      </c>
      <c r="BM194" s="182" t="s">
        <v>220</v>
      </c>
    </row>
    <row r="195" s="14" customFormat="1">
      <c r="A195" s="14"/>
      <c r="B195" s="192"/>
      <c r="C195" s="14"/>
      <c r="D195" s="185" t="s">
        <v>160</v>
      </c>
      <c r="E195" s="193" t="s">
        <v>1</v>
      </c>
      <c r="F195" s="194" t="s">
        <v>221</v>
      </c>
      <c r="G195" s="14"/>
      <c r="H195" s="195">
        <v>270</v>
      </c>
      <c r="I195" s="196"/>
      <c r="J195" s="14"/>
      <c r="K195" s="14"/>
      <c r="L195" s="192"/>
      <c r="M195" s="197"/>
      <c r="N195" s="198"/>
      <c r="O195" s="198"/>
      <c r="P195" s="198"/>
      <c r="Q195" s="198"/>
      <c r="R195" s="198"/>
      <c r="S195" s="198"/>
      <c r="T195" s="19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3" t="s">
        <v>160</v>
      </c>
      <c r="AU195" s="193" t="s">
        <v>158</v>
      </c>
      <c r="AV195" s="14" t="s">
        <v>158</v>
      </c>
      <c r="AW195" s="14" t="s">
        <v>32</v>
      </c>
      <c r="AX195" s="14" t="s">
        <v>77</v>
      </c>
      <c r="AY195" s="193" t="s">
        <v>150</v>
      </c>
    </row>
    <row r="196" s="15" customFormat="1">
      <c r="A196" s="15"/>
      <c r="B196" s="200"/>
      <c r="C196" s="15"/>
      <c r="D196" s="185" t="s">
        <v>160</v>
      </c>
      <c r="E196" s="201" t="s">
        <v>1</v>
      </c>
      <c r="F196" s="202" t="s">
        <v>163</v>
      </c>
      <c r="G196" s="15"/>
      <c r="H196" s="203">
        <v>270</v>
      </c>
      <c r="I196" s="204"/>
      <c r="J196" s="15"/>
      <c r="K196" s="15"/>
      <c r="L196" s="200"/>
      <c r="M196" s="205"/>
      <c r="N196" s="206"/>
      <c r="O196" s="206"/>
      <c r="P196" s="206"/>
      <c r="Q196" s="206"/>
      <c r="R196" s="206"/>
      <c r="S196" s="206"/>
      <c r="T196" s="20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01" t="s">
        <v>160</v>
      </c>
      <c r="AU196" s="201" t="s">
        <v>158</v>
      </c>
      <c r="AV196" s="15" t="s">
        <v>157</v>
      </c>
      <c r="AW196" s="15" t="s">
        <v>32</v>
      </c>
      <c r="AX196" s="15" t="s">
        <v>85</v>
      </c>
      <c r="AY196" s="201" t="s">
        <v>150</v>
      </c>
    </row>
    <row r="197" s="2" customFormat="1" ht="24.15" customHeight="1">
      <c r="A197" s="37"/>
      <c r="B197" s="170"/>
      <c r="C197" s="171" t="s">
        <v>8</v>
      </c>
      <c r="D197" s="171" t="s">
        <v>152</v>
      </c>
      <c r="E197" s="172" t="s">
        <v>222</v>
      </c>
      <c r="F197" s="173" t="s">
        <v>223</v>
      </c>
      <c r="G197" s="174" t="s">
        <v>155</v>
      </c>
      <c r="H197" s="175">
        <v>128.74000000000002</v>
      </c>
      <c r="I197" s="176"/>
      <c r="J197" s="177">
        <f>ROUND(I197*H197,2)</f>
        <v>0</v>
      </c>
      <c r="K197" s="173" t="s">
        <v>156</v>
      </c>
      <c r="L197" s="38"/>
      <c r="M197" s="178" t="s">
        <v>1</v>
      </c>
      <c r="N197" s="179" t="s">
        <v>43</v>
      </c>
      <c r="O197" s="76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2" t="s">
        <v>157</v>
      </c>
      <c r="AT197" s="182" t="s">
        <v>152</v>
      </c>
      <c r="AU197" s="182" t="s">
        <v>158</v>
      </c>
      <c r="AY197" s="18" t="s">
        <v>150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158</v>
      </c>
      <c r="BK197" s="183">
        <f>ROUND(I197*H197,2)</f>
        <v>0</v>
      </c>
      <c r="BL197" s="18" t="s">
        <v>157</v>
      </c>
      <c r="BM197" s="182" t="s">
        <v>224</v>
      </c>
    </row>
    <row r="198" s="14" customFormat="1">
      <c r="A198" s="14"/>
      <c r="B198" s="192"/>
      <c r="C198" s="14"/>
      <c r="D198" s="185" t="s">
        <v>160</v>
      </c>
      <c r="E198" s="193" t="s">
        <v>1</v>
      </c>
      <c r="F198" s="194" t="s">
        <v>225</v>
      </c>
      <c r="G198" s="14"/>
      <c r="H198" s="195">
        <v>117.1</v>
      </c>
      <c r="I198" s="196"/>
      <c r="J198" s="14"/>
      <c r="K198" s="14"/>
      <c r="L198" s="192"/>
      <c r="M198" s="197"/>
      <c r="N198" s="198"/>
      <c r="O198" s="198"/>
      <c r="P198" s="198"/>
      <c r="Q198" s="198"/>
      <c r="R198" s="198"/>
      <c r="S198" s="198"/>
      <c r="T198" s="19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3" t="s">
        <v>160</v>
      </c>
      <c r="AU198" s="193" t="s">
        <v>158</v>
      </c>
      <c r="AV198" s="14" t="s">
        <v>158</v>
      </c>
      <c r="AW198" s="14" t="s">
        <v>32</v>
      </c>
      <c r="AX198" s="14" t="s">
        <v>77</v>
      </c>
      <c r="AY198" s="193" t="s">
        <v>150</v>
      </c>
    </row>
    <row r="199" s="14" customFormat="1">
      <c r="A199" s="14"/>
      <c r="B199" s="192"/>
      <c r="C199" s="14"/>
      <c r="D199" s="185" t="s">
        <v>160</v>
      </c>
      <c r="E199" s="193" t="s">
        <v>1</v>
      </c>
      <c r="F199" s="194" t="s">
        <v>226</v>
      </c>
      <c r="G199" s="14"/>
      <c r="H199" s="195">
        <v>11.64</v>
      </c>
      <c r="I199" s="196"/>
      <c r="J199" s="14"/>
      <c r="K199" s="14"/>
      <c r="L199" s="192"/>
      <c r="M199" s="197"/>
      <c r="N199" s="198"/>
      <c r="O199" s="198"/>
      <c r="P199" s="198"/>
      <c r="Q199" s="198"/>
      <c r="R199" s="198"/>
      <c r="S199" s="198"/>
      <c r="T199" s="19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3" t="s">
        <v>160</v>
      </c>
      <c r="AU199" s="193" t="s">
        <v>158</v>
      </c>
      <c r="AV199" s="14" t="s">
        <v>158</v>
      </c>
      <c r="AW199" s="14" t="s">
        <v>32</v>
      </c>
      <c r="AX199" s="14" t="s">
        <v>77</v>
      </c>
      <c r="AY199" s="193" t="s">
        <v>150</v>
      </c>
    </row>
    <row r="200" s="15" customFormat="1">
      <c r="A200" s="15"/>
      <c r="B200" s="200"/>
      <c r="C200" s="15"/>
      <c r="D200" s="185" t="s">
        <v>160</v>
      </c>
      <c r="E200" s="201" t="s">
        <v>1</v>
      </c>
      <c r="F200" s="202" t="s">
        <v>163</v>
      </c>
      <c r="G200" s="15"/>
      <c r="H200" s="203">
        <v>128.74000000000002</v>
      </c>
      <c r="I200" s="204"/>
      <c r="J200" s="15"/>
      <c r="K200" s="15"/>
      <c r="L200" s="200"/>
      <c r="M200" s="205"/>
      <c r="N200" s="206"/>
      <c r="O200" s="206"/>
      <c r="P200" s="206"/>
      <c r="Q200" s="206"/>
      <c r="R200" s="206"/>
      <c r="S200" s="206"/>
      <c r="T200" s="20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01" t="s">
        <v>160</v>
      </c>
      <c r="AU200" s="201" t="s">
        <v>158</v>
      </c>
      <c r="AV200" s="15" t="s">
        <v>157</v>
      </c>
      <c r="AW200" s="15" t="s">
        <v>32</v>
      </c>
      <c r="AX200" s="15" t="s">
        <v>85</v>
      </c>
      <c r="AY200" s="201" t="s">
        <v>150</v>
      </c>
    </row>
    <row r="201" s="2" customFormat="1" ht="24.15" customHeight="1">
      <c r="A201" s="37"/>
      <c r="B201" s="170"/>
      <c r="C201" s="171" t="s">
        <v>227</v>
      </c>
      <c r="D201" s="171" t="s">
        <v>152</v>
      </c>
      <c r="E201" s="172" t="s">
        <v>228</v>
      </c>
      <c r="F201" s="173" t="s">
        <v>229</v>
      </c>
      <c r="G201" s="174" t="s">
        <v>155</v>
      </c>
      <c r="H201" s="175">
        <v>108.075</v>
      </c>
      <c r="I201" s="176"/>
      <c r="J201" s="177">
        <f>ROUND(I201*H201,2)</f>
        <v>0</v>
      </c>
      <c r="K201" s="173" t="s">
        <v>156</v>
      </c>
      <c r="L201" s="38"/>
      <c r="M201" s="178" t="s">
        <v>1</v>
      </c>
      <c r="N201" s="179" t="s">
        <v>43</v>
      </c>
      <c r="O201" s="76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2" t="s">
        <v>157</v>
      </c>
      <c r="AT201" s="182" t="s">
        <v>152</v>
      </c>
      <c r="AU201" s="182" t="s">
        <v>158</v>
      </c>
      <c r="AY201" s="18" t="s">
        <v>150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8" t="s">
        <v>158</v>
      </c>
      <c r="BK201" s="183">
        <f>ROUND(I201*H201,2)</f>
        <v>0</v>
      </c>
      <c r="BL201" s="18" t="s">
        <v>157</v>
      </c>
      <c r="BM201" s="182" t="s">
        <v>230</v>
      </c>
    </row>
    <row r="202" s="14" customFormat="1">
      <c r="A202" s="14"/>
      <c r="B202" s="192"/>
      <c r="C202" s="14"/>
      <c r="D202" s="185" t="s">
        <v>160</v>
      </c>
      <c r="E202" s="193" t="s">
        <v>1</v>
      </c>
      <c r="F202" s="194" t="s">
        <v>231</v>
      </c>
      <c r="G202" s="14"/>
      <c r="H202" s="195">
        <v>108.075</v>
      </c>
      <c r="I202" s="196"/>
      <c r="J202" s="14"/>
      <c r="K202" s="14"/>
      <c r="L202" s="192"/>
      <c r="M202" s="197"/>
      <c r="N202" s="198"/>
      <c r="O202" s="198"/>
      <c r="P202" s="198"/>
      <c r="Q202" s="198"/>
      <c r="R202" s="198"/>
      <c r="S202" s="198"/>
      <c r="T202" s="19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3" t="s">
        <v>160</v>
      </c>
      <c r="AU202" s="193" t="s">
        <v>158</v>
      </c>
      <c r="AV202" s="14" t="s">
        <v>158</v>
      </c>
      <c r="AW202" s="14" t="s">
        <v>32</v>
      </c>
      <c r="AX202" s="14" t="s">
        <v>77</v>
      </c>
      <c r="AY202" s="193" t="s">
        <v>150</v>
      </c>
    </row>
    <row r="203" s="15" customFormat="1">
      <c r="A203" s="15"/>
      <c r="B203" s="200"/>
      <c r="C203" s="15"/>
      <c r="D203" s="185" t="s">
        <v>160</v>
      </c>
      <c r="E203" s="201" t="s">
        <v>1</v>
      </c>
      <c r="F203" s="202" t="s">
        <v>163</v>
      </c>
      <c r="G203" s="15"/>
      <c r="H203" s="203">
        <v>108.075</v>
      </c>
      <c r="I203" s="204"/>
      <c r="J203" s="15"/>
      <c r="K203" s="15"/>
      <c r="L203" s="200"/>
      <c r="M203" s="205"/>
      <c r="N203" s="206"/>
      <c r="O203" s="206"/>
      <c r="P203" s="206"/>
      <c r="Q203" s="206"/>
      <c r="R203" s="206"/>
      <c r="S203" s="206"/>
      <c r="T203" s="20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01" t="s">
        <v>160</v>
      </c>
      <c r="AU203" s="201" t="s">
        <v>158</v>
      </c>
      <c r="AV203" s="15" t="s">
        <v>157</v>
      </c>
      <c r="AW203" s="15" t="s">
        <v>32</v>
      </c>
      <c r="AX203" s="15" t="s">
        <v>85</v>
      </c>
      <c r="AY203" s="201" t="s">
        <v>150</v>
      </c>
    </row>
    <row r="204" s="12" customFormat="1" ht="22.8" customHeight="1">
      <c r="A204" s="12"/>
      <c r="B204" s="157"/>
      <c r="C204" s="12"/>
      <c r="D204" s="158" t="s">
        <v>76</v>
      </c>
      <c r="E204" s="168" t="s">
        <v>158</v>
      </c>
      <c r="F204" s="168" t="s">
        <v>232</v>
      </c>
      <c r="G204" s="12"/>
      <c r="H204" s="12"/>
      <c r="I204" s="160"/>
      <c r="J204" s="169">
        <f>BK204</f>
        <v>0</v>
      </c>
      <c r="K204" s="12"/>
      <c r="L204" s="157"/>
      <c r="M204" s="162"/>
      <c r="N204" s="163"/>
      <c r="O204" s="163"/>
      <c r="P204" s="164">
        <f>SUM(P205:P241)</f>
        <v>0</v>
      </c>
      <c r="Q204" s="163"/>
      <c r="R204" s="164">
        <f>SUM(R205:R241)</f>
        <v>348.96694382</v>
      </c>
      <c r="S204" s="163"/>
      <c r="T204" s="165">
        <f>SUM(T205:T241)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8" t="s">
        <v>85</v>
      </c>
      <c r="AT204" s="166" t="s">
        <v>76</v>
      </c>
      <c r="AU204" s="166" t="s">
        <v>85</v>
      </c>
      <c r="AY204" s="158" t="s">
        <v>150</v>
      </c>
      <c r="BK204" s="167">
        <f>SUM(BK205:BK241)</f>
        <v>0</v>
      </c>
    </row>
    <row r="205" s="2" customFormat="1" ht="24.15" customHeight="1">
      <c r="A205" s="37"/>
      <c r="B205" s="170"/>
      <c r="C205" s="171" t="s">
        <v>233</v>
      </c>
      <c r="D205" s="171" t="s">
        <v>152</v>
      </c>
      <c r="E205" s="172" t="s">
        <v>234</v>
      </c>
      <c r="F205" s="173" t="s">
        <v>235</v>
      </c>
      <c r="G205" s="174" t="s">
        <v>166</v>
      </c>
      <c r="H205" s="175">
        <v>56.343</v>
      </c>
      <c r="I205" s="176"/>
      <c r="J205" s="177">
        <f>ROUND(I205*H205,2)</f>
        <v>0</v>
      </c>
      <c r="K205" s="173" t="s">
        <v>156</v>
      </c>
      <c r="L205" s="38"/>
      <c r="M205" s="178" t="s">
        <v>1</v>
      </c>
      <c r="N205" s="179" t="s">
        <v>43</v>
      </c>
      <c r="O205" s="76"/>
      <c r="P205" s="180">
        <f>O205*H205</f>
        <v>0</v>
      </c>
      <c r="Q205" s="180">
        <v>2.16</v>
      </c>
      <c r="R205" s="180">
        <f>Q205*H205</f>
        <v>121.70088000000002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157</v>
      </c>
      <c r="AT205" s="182" t="s">
        <v>152</v>
      </c>
      <c r="AU205" s="182" t="s">
        <v>158</v>
      </c>
      <c r="AY205" s="18" t="s">
        <v>150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158</v>
      </c>
      <c r="BK205" s="183">
        <f>ROUND(I205*H205,2)</f>
        <v>0</v>
      </c>
      <c r="BL205" s="18" t="s">
        <v>157</v>
      </c>
      <c r="BM205" s="182" t="s">
        <v>236</v>
      </c>
    </row>
    <row r="206" s="14" customFormat="1">
      <c r="A206" s="14"/>
      <c r="B206" s="192"/>
      <c r="C206" s="14"/>
      <c r="D206" s="185" t="s">
        <v>160</v>
      </c>
      <c r="E206" s="193" t="s">
        <v>1</v>
      </c>
      <c r="F206" s="194" t="s">
        <v>237</v>
      </c>
      <c r="G206" s="14"/>
      <c r="H206" s="195">
        <v>56.343</v>
      </c>
      <c r="I206" s="196"/>
      <c r="J206" s="14"/>
      <c r="K206" s="14"/>
      <c r="L206" s="192"/>
      <c r="M206" s="197"/>
      <c r="N206" s="198"/>
      <c r="O206" s="198"/>
      <c r="P206" s="198"/>
      <c r="Q206" s="198"/>
      <c r="R206" s="198"/>
      <c r="S206" s="198"/>
      <c r="T206" s="19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3" t="s">
        <v>160</v>
      </c>
      <c r="AU206" s="193" t="s">
        <v>158</v>
      </c>
      <c r="AV206" s="14" t="s">
        <v>158</v>
      </c>
      <c r="AW206" s="14" t="s">
        <v>32</v>
      </c>
      <c r="AX206" s="14" t="s">
        <v>77</v>
      </c>
      <c r="AY206" s="193" t="s">
        <v>150</v>
      </c>
    </row>
    <row r="207" s="15" customFormat="1">
      <c r="A207" s="15"/>
      <c r="B207" s="200"/>
      <c r="C207" s="15"/>
      <c r="D207" s="185" t="s">
        <v>160</v>
      </c>
      <c r="E207" s="201" t="s">
        <v>1</v>
      </c>
      <c r="F207" s="202" t="s">
        <v>163</v>
      </c>
      <c r="G207" s="15"/>
      <c r="H207" s="203">
        <v>56.343</v>
      </c>
      <c r="I207" s="204"/>
      <c r="J207" s="15"/>
      <c r="K207" s="15"/>
      <c r="L207" s="200"/>
      <c r="M207" s="205"/>
      <c r="N207" s="206"/>
      <c r="O207" s="206"/>
      <c r="P207" s="206"/>
      <c r="Q207" s="206"/>
      <c r="R207" s="206"/>
      <c r="S207" s="206"/>
      <c r="T207" s="20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01" t="s">
        <v>160</v>
      </c>
      <c r="AU207" s="201" t="s">
        <v>158</v>
      </c>
      <c r="AV207" s="15" t="s">
        <v>157</v>
      </c>
      <c r="AW207" s="15" t="s">
        <v>32</v>
      </c>
      <c r="AX207" s="15" t="s">
        <v>85</v>
      </c>
      <c r="AY207" s="201" t="s">
        <v>150</v>
      </c>
    </row>
    <row r="208" s="2" customFormat="1" ht="24.15" customHeight="1">
      <c r="A208" s="37"/>
      <c r="B208" s="170"/>
      <c r="C208" s="171" t="s">
        <v>238</v>
      </c>
      <c r="D208" s="171" t="s">
        <v>152</v>
      </c>
      <c r="E208" s="172" t="s">
        <v>239</v>
      </c>
      <c r="F208" s="173" t="s">
        <v>240</v>
      </c>
      <c r="G208" s="174" t="s">
        <v>166</v>
      </c>
      <c r="H208" s="175">
        <v>6.979</v>
      </c>
      <c r="I208" s="176"/>
      <c r="J208" s="177">
        <f>ROUND(I208*H208,2)</f>
        <v>0</v>
      </c>
      <c r="K208" s="173" t="s">
        <v>1</v>
      </c>
      <c r="L208" s="38"/>
      <c r="M208" s="178" t="s">
        <v>1</v>
      </c>
      <c r="N208" s="179" t="s">
        <v>43</v>
      </c>
      <c r="O208" s="76"/>
      <c r="P208" s="180">
        <f>O208*H208</f>
        <v>0</v>
      </c>
      <c r="Q208" s="180">
        <v>2.16</v>
      </c>
      <c r="R208" s="180">
        <f>Q208*H208</f>
        <v>15.07464</v>
      </c>
      <c r="S208" s="180">
        <v>0</v>
      </c>
      <c r="T208" s="1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2" t="s">
        <v>157</v>
      </c>
      <c r="AT208" s="182" t="s">
        <v>152</v>
      </c>
      <c r="AU208" s="182" t="s">
        <v>158</v>
      </c>
      <c r="AY208" s="18" t="s">
        <v>150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158</v>
      </c>
      <c r="BK208" s="183">
        <f>ROUND(I208*H208,2)</f>
        <v>0</v>
      </c>
      <c r="BL208" s="18" t="s">
        <v>157</v>
      </c>
      <c r="BM208" s="182" t="s">
        <v>241</v>
      </c>
    </row>
    <row r="209" s="14" customFormat="1">
      <c r="A209" s="14"/>
      <c r="B209" s="192"/>
      <c r="C209" s="14"/>
      <c r="D209" s="185" t="s">
        <v>160</v>
      </c>
      <c r="E209" s="193" t="s">
        <v>1</v>
      </c>
      <c r="F209" s="194" t="s">
        <v>242</v>
      </c>
      <c r="G209" s="14"/>
      <c r="H209" s="195">
        <v>6.979</v>
      </c>
      <c r="I209" s="196"/>
      <c r="J209" s="14"/>
      <c r="K209" s="14"/>
      <c r="L209" s="192"/>
      <c r="M209" s="197"/>
      <c r="N209" s="198"/>
      <c r="O209" s="198"/>
      <c r="P209" s="198"/>
      <c r="Q209" s="198"/>
      <c r="R209" s="198"/>
      <c r="S209" s="198"/>
      <c r="T209" s="19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3" t="s">
        <v>160</v>
      </c>
      <c r="AU209" s="193" t="s">
        <v>158</v>
      </c>
      <c r="AV209" s="14" t="s">
        <v>158</v>
      </c>
      <c r="AW209" s="14" t="s">
        <v>32</v>
      </c>
      <c r="AX209" s="14" t="s">
        <v>77</v>
      </c>
      <c r="AY209" s="193" t="s">
        <v>150</v>
      </c>
    </row>
    <row r="210" s="15" customFormat="1">
      <c r="A210" s="15"/>
      <c r="B210" s="200"/>
      <c r="C210" s="15"/>
      <c r="D210" s="185" t="s">
        <v>160</v>
      </c>
      <c r="E210" s="201" t="s">
        <v>1</v>
      </c>
      <c r="F210" s="202" t="s">
        <v>163</v>
      </c>
      <c r="G210" s="15"/>
      <c r="H210" s="203">
        <v>6.979</v>
      </c>
      <c r="I210" s="204"/>
      <c r="J210" s="15"/>
      <c r="K210" s="15"/>
      <c r="L210" s="200"/>
      <c r="M210" s="205"/>
      <c r="N210" s="206"/>
      <c r="O210" s="206"/>
      <c r="P210" s="206"/>
      <c r="Q210" s="206"/>
      <c r="R210" s="206"/>
      <c r="S210" s="206"/>
      <c r="T210" s="20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01" t="s">
        <v>160</v>
      </c>
      <c r="AU210" s="201" t="s">
        <v>158</v>
      </c>
      <c r="AV210" s="15" t="s">
        <v>157</v>
      </c>
      <c r="AW210" s="15" t="s">
        <v>32</v>
      </c>
      <c r="AX210" s="15" t="s">
        <v>85</v>
      </c>
      <c r="AY210" s="201" t="s">
        <v>150</v>
      </c>
    </row>
    <row r="211" s="2" customFormat="1" ht="16.5" customHeight="1">
      <c r="A211" s="37"/>
      <c r="B211" s="170"/>
      <c r="C211" s="171" t="s">
        <v>243</v>
      </c>
      <c r="D211" s="171" t="s">
        <v>152</v>
      </c>
      <c r="E211" s="172" t="s">
        <v>244</v>
      </c>
      <c r="F211" s="173" t="s">
        <v>245</v>
      </c>
      <c r="G211" s="174" t="s">
        <v>246</v>
      </c>
      <c r="H211" s="175">
        <v>1</v>
      </c>
      <c r="I211" s="176"/>
      <c r="J211" s="177">
        <f>ROUND(I211*H211,2)</f>
        <v>0</v>
      </c>
      <c r="K211" s="173" t="s">
        <v>1</v>
      </c>
      <c r="L211" s="38"/>
      <c r="M211" s="178" t="s">
        <v>1</v>
      </c>
      <c r="N211" s="179" t="s">
        <v>43</v>
      </c>
      <c r="O211" s="76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2" t="s">
        <v>157</v>
      </c>
      <c r="AT211" s="182" t="s">
        <v>152</v>
      </c>
      <c r="AU211" s="182" t="s">
        <v>158</v>
      </c>
      <c r="AY211" s="18" t="s">
        <v>150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8" t="s">
        <v>158</v>
      </c>
      <c r="BK211" s="183">
        <f>ROUND(I211*H211,2)</f>
        <v>0</v>
      </c>
      <c r="BL211" s="18" t="s">
        <v>157</v>
      </c>
      <c r="BM211" s="182" t="s">
        <v>247</v>
      </c>
    </row>
    <row r="212" s="2" customFormat="1" ht="16.5" customHeight="1">
      <c r="A212" s="37"/>
      <c r="B212" s="170"/>
      <c r="C212" s="171" t="s">
        <v>248</v>
      </c>
      <c r="D212" s="171" t="s">
        <v>152</v>
      </c>
      <c r="E212" s="172" t="s">
        <v>249</v>
      </c>
      <c r="F212" s="173" t="s">
        <v>250</v>
      </c>
      <c r="G212" s="174" t="s">
        <v>166</v>
      </c>
      <c r="H212" s="175">
        <v>17.543</v>
      </c>
      <c r="I212" s="176"/>
      <c r="J212" s="177">
        <f>ROUND(I212*H212,2)</f>
        <v>0</v>
      </c>
      <c r="K212" s="173" t="s">
        <v>156</v>
      </c>
      <c r="L212" s="38"/>
      <c r="M212" s="178" t="s">
        <v>1</v>
      </c>
      <c r="N212" s="179" t="s">
        <v>43</v>
      </c>
      <c r="O212" s="76"/>
      <c r="P212" s="180">
        <f>O212*H212</f>
        <v>0</v>
      </c>
      <c r="Q212" s="180">
        <v>2.30102</v>
      </c>
      <c r="R212" s="180">
        <f>Q212*H212</f>
        <v>40.366793859999992</v>
      </c>
      <c r="S212" s="180">
        <v>0</v>
      </c>
      <c r="T212" s="18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2" t="s">
        <v>157</v>
      </c>
      <c r="AT212" s="182" t="s">
        <v>152</v>
      </c>
      <c r="AU212" s="182" t="s">
        <v>158</v>
      </c>
      <c r="AY212" s="18" t="s">
        <v>150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8" t="s">
        <v>158</v>
      </c>
      <c r="BK212" s="183">
        <f>ROUND(I212*H212,2)</f>
        <v>0</v>
      </c>
      <c r="BL212" s="18" t="s">
        <v>157</v>
      </c>
      <c r="BM212" s="182" t="s">
        <v>251</v>
      </c>
    </row>
    <row r="213" s="13" customFormat="1">
      <c r="A213" s="13"/>
      <c r="B213" s="184"/>
      <c r="C213" s="13"/>
      <c r="D213" s="185" t="s">
        <v>160</v>
      </c>
      <c r="E213" s="186" t="s">
        <v>1</v>
      </c>
      <c r="F213" s="187" t="s">
        <v>252</v>
      </c>
      <c r="G213" s="13"/>
      <c r="H213" s="186" t="s">
        <v>1</v>
      </c>
      <c r="I213" s="188"/>
      <c r="J213" s="13"/>
      <c r="K213" s="13"/>
      <c r="L213" s="184"/>
      <c r="M213" s="189"/>
      <c r="N213" s="190"/>
      <c r="O213" s="190"/>
      <c r="P213" s="190"/>
      <c r="Q213" s="190"/>
      <c r="R213" s="190"/>
      <c r="S213" s="190"/>
      <c r="T213" s="19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6" t="s">
        <v>160</v>
      </c>
      <c r="AU213" s="186" t="s">
        <v>158</v>
      </c>
      <c r="AV213" s="13" t="s">
        <v>85</v>
      </c>
      <c r="AW213" s="13" t="s">
        <v>32</v>
      </c>
      <c r="AX213" s="13" t="s">
        <v>77</v>
      </c>
      <c r="AY213" s="186" t="s">
        <v>150</v>
      </c>
    </row>
    <row r="214" s="14" customFormat="1">
      <c r="A214" s="14"/>
      <c r="B214" s="192"/>
      <c r="C214" s="14"/>
      <c r="D214" s="185" t="s">
        <v>160</v>
      </c>
      <c r="E214" s="193" t="s">
        <v>1</v>
      </c>
      <c r="F214" s="194" t="s">
        <v>253</v>
      </c>
      <c r="G214" s="14"/>
      <c r="H214" s="195">
        <v>7.825</v>
      </c>
      <c r="I214" s="196"/>
      <c r="J214" s="14"/>
      <c r="K214" s="14"/>
      <c r="L214" s="192"/>
      <c r="M214" s="197"/>
      <c r="N214" s="198"/>
      <c r="O214" s="198"/>
      <c r="P214" s="198"/>
      <c r="Q214" s="198"/>
      <c r="R214" s="198"/>
      <c r="S214" s="198"/>
      <c r="T214" s="19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3" t="s">
        <v>160</v>
      </c>
      <c r="AU214" s="193" t="s">
        <v>158</v>
      </c>
      <c r="AV214" s="14" t="s">
        <v>158</v>
      </c>
      <c r="AW214" s="14" t="s">
        <v>32</v>
      </c>
      <c r="AX214" s="14" t="s">
        <v>77</v>
      </c>
      <c r="AY214" s="193" t="s">
        <v>150</v>
      </c>
    </row>
    <row r="215" s="13" customFormat="1">
      <c r="A215" s="13"/>
      <c r="B215" s="184"/>
      <c r="C215" s="13"/>
      <c r="D215" s="185" t="s">
        <v>160</v>
      </c>
      <c r="E215" s="186" t="s">
        <v>1</v>
      </c>
      <c r="F215" s="187" t="s">
        <v>254</v>
      </c>
      <c r="G215" s="13"/>
      <c r="H215" s="186" t="s">
        <v>1</v>
      </c>
      <c r="I215" s="188"/>
      <c r="J215" s="13"/>
      <c r="K215" s="13"/>
      <c r="L215" s="184"/>
      <c r="M215" s="189"/>
      <c r="N215" s="190"/>
      <c r="O215" s="190"/>
      <c r="P215" s="190"/>
      <c r="Q215" s="190"/>
      <c r="R215" s="190"/>
      <c r="S215" s="190"/>
      <c r="T215" s="19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6" t="s">
        <v>160</v>
      </c>
      <c r="AU215" s="186" t="s">
        <v>158</v>
      </c>
      <c r="AV215" s="13" t="s">
        <v>85</v>
      </c>
      <c r="AW215" s="13" t="s">
        <v>32</v>
      </c>
      <c r="AX215" s="13" t="s">
        <v>77</v>
      </c>
      <c r="AY215" s="186" t="s">
        <v>150</v>
      </c>
    </row>
    <row r="216" s="14" customFormat="1">
      <c r="A216" s="14"/>
      <c r="B216" s="192"/>
      <c r="C216" s="14"/>
      <c r="D216" s="185" t="s">
        <v>160</v>
      </c>
      <c r="E216" s="193" t="s">
        <v>1</v>
      </c>
      <c r="F216" s="194" t="s">
        <v>255</v>
      </c>
      <c r="G216" s="14"/>
      <c r="H216" s="195">
        <v>9.718</v>
      </c>
      <c r="I216" s="196"/>
      <c r="J216" s="14"/>
      <c r="K216" s="14"/>
      <c r="L216" s="192"/>
      <c r="M216" s="197"/>
      <c r="N216" s="198"/>
      <c r="O216" s="198"/>
      <c r="P216" s="198"/>
      <c r="Q216" s="198"/>
      <c r="R216" s="198"/>
      <c r="S216" s="198"/>
      <c r="T216" s="19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3" t="s">
        <v>160</v>
      </c>
      <c r="AU216" s="193" t="s">
        <v>158</v>
      </c>
      <c r="AV216" s="14" t="s">
        <v>158</v>
      </c>
      <c r="AW216" s="14" t="s">
        <v>32</v>
      </c>
      <c r="AX216" s="14" t="s">
        <v>77</v>
      </c>
      <c r="AY216" s="193" t="s">
        <v>150</v>
      </c>
    </row>
    <row r="217" s="15" customFormat="1">
      <c r="A217" s="15"/>
      <c r="B217" s="200"/>
      <c r="C217" s="15"/>
      <c r="D217" s="185" t="s">
        <v>160</v>
      </c>
      <c r="E217" s="201" t="s">
        <v>1</v>
      </c>
      <c r="F217" s="202" t="s">
        <v>163</v>
      </c>
      <c r="G217" s="15"/>
      <c r="H217" s="203">
        <v>17.543</v>
      </c>
      <c r="I217" s="204"/>
      <c r="J217" s="15"/>
      <c r="K217" s="15"/>
      <c r="L217" s="200"/>
      <c r="M217" s="205"/>
      <c r="N217" s="206"/>
      <c r="O217" s="206"/>
      <c r="P217" s="206"/>
      <c r="Q217" s="206"/>
      <c r="R217" s="206"/>
      <c r="S217" s="206"/>
      <c r="T217" s="20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01" t="s">
        <v>160</v>
      </c>
      <c r="AU217" s="201" t="s">
        <v>158</v>
      </c>
      <c r="AV217" s="15" t="s">
        <v>157</v>
      </c>
      <c r="AW217" s="15" t="s">
        <v>32</v>
      </c>
      <c r="AX217" s="15" t="s">
        <v>85</v>
      </c>
      <c r="AY217" s="201" t="s">
        <v>150</v>
      </c>
    </row>
    <row r="218" s="2" customFormat="1" ht="24.15" customHeight="1">
      <c r="A218" s="37"/>
      <c r="B218" s="170"/>
      <c r="C218" s="171" t="s">
        <v>256</v>
      </c>
      <c r="D218" s="171" t="s">
        <v>152</v>
      </c>
      <c r="E218" s="172" t="s">
        <v>257</v>
      </c>
      <c r="F218" s="173" t="s">
        <v>258</v>
      </c>
      <c r="G218" s="174" t="s">
        <v>166</v>
      </c>
      <c r="H218" s="175">
        <v>38.444</v>
      </c>
      <c r="I218" s="176"/>
      <c r="J218" s="177">
        <f>ROUND(I218*H218,2)</f>
        <v>0</v>
      </c>
      <c r="K218" s="173" t="s">
        <v>156</v>
      </c>
      <c r="L218" s="38"/>
      <c r="M218" s="178" t="s">
        <v>1</v>
      </c>
      <c r="N218" s="179" t="s">
        <v>43</v>
      </c>
      <c r="O218" s="76"/>
      <c r="P218" s="180">
        <f>O218*H218</f>
        <v>0</v>
      </c>
      <c r="Q218" s="180">
        <v>2.50187</v>
      </c>
      <c r="R218" s="180">
        <f>Q218*H218</f>
        <v>96.18189028</v>
      </c>
      <c r="S218" s="180">
        <v>0</v>
      </c>
      <c r="T218" s="18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2" t="s">
        <v>157</v>
      </c>
      <c r="AT218" s="182" t="s">
        <v>152</v>
      </c>
      <c r="AU218" s="182" t="s">
        <v>158</v>
      </c>
      <c r="AY218" s="18" t="s">
        <v>150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8" t="s">
        <v>158</v>
      </c>
      <c r="BK218" s="183">
        <f>ROUND(I218*H218,2)</f>
        <v>0</v>
      </c>
      <c r="BL218" s="18" t="s">
        <v>157</v>
      </c>
      <c r="BM218" s="182" t="s">
        <v>259</v>
      </c>
    </row>
    <row r="219" s="14" customFormat="1">
      <c r="A219" s="14"/>
      <c r="B219" s="192"/>
      <c r="C219" s="14"/>
      <c r="D219" s="185" t="s">
        <v>160</v>
      </c>
      <c r="E219" s="193" t="s">
        <v>1</v>
      </c>
      <c r="F219" s="194" t="s">
        <v>260</v>
      </c>
      <c r="G219" s="14"/>
      <c r="H219" s="195">
        <v>38.444</v>
      </c>
      <c r="I219" s="196"/>
      <c r="J219" s="14"/>
      <c r="K219" s="14"/>
      <c r="L219" s="192"/>
      <c r="M219" s="197"/>
      <c r="N219" s="198"/>
      <c r="O219" s="198"/>
      <c r="P219" s="198"/>
      <c r="Q219" s="198"/>
      <c r="R219" s="198"/>
      <c r="S219" s="198"/>
      <c r="T219" s="19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3" t="s">
        <v>160</v>
      </c>
      <c r="AU219" s="193" t="s">
        <v>158</v>
      </c>
      <c r="AV219" s="14" t="s">
        <v>158</v>
      </c>
      <c r="AW219" s="14" t="s">
        <v>32</v>
      </c>
      <c r="AX219" s="14" t="s">
        <v>77</v>
      </c>
      <c r="AY219" s="193" t="s">
        <v>150</v>
      </c>
    </row>
    <row r="220" s="15" customFormat="1">
      <c r="A220" s="15"/>
      <c r="B220" s="200"/>
      <c r="C220" s="15"/>
      <c r="D220" s="185" t="s">
        <v>160</v>
      </c>
      <c r="E220" s="201" t="s">
        <v>1</v>
      </c>
      <c r="F220" s="202" t="s">
        <v>163</v>
      </c>
      <c r="G220" s="15"/>
      <c r="H220" s="203">
        <v>38.444</v>
      </c>
      <c r="I220" s="204"/>
      <c r="J220" s="15"/>
      <c r="K220" s="15"/>
      <c r="L220" s="200"/>
      <c r="M220" s="205"/>
      <c r="N220" s="206"/>
      <c r="O220" s="206"/>
      <c r="P220" s="206"/>
      <c r="Q220" s="206"/>
      <c r="R220" s="206"/>
      <c r="S220" s="206"/>
      <c r="T220" s="20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1" t="s">
        <v>160</v>
      </c>
      <c r="AU220" s="201" t="s">
        <v>158</v>
      </c>
      <c r="AV220" s="15" t="s">
        <v>157</v>
      </c>
      <c r="AW220" s="15" t="s">
        <v>32</v>
      </c>
      <c r="AX220" s="15" t="s">
        <v>85</v>
      </c>
      <c r="AY220" s="201" t="s">
        <v>150</v>
      </c>
    </row>
    <row r="221" s="2" customFormat="1" ht="16.5" customHeight="1">
      <c r="A221" s="37"/>
      <c r="B221" s="170"/>
      <c r="C221" s="171" t="s">
        <v>261</v>
      </c>
      <c r="D221" s="171" t="s">
        <v>152</v>
      </c>
      <c r="E221" s="172" t="s">
        <v>262</v>
      </c>
      <c r="F221" s="173" t="s">
        <v>263</v>
      </c>
      <c r="G221" s="174" t="s">
        <v>155</v>
      </c>
      <c r="H221" s="175">
        <v>24</v>
      </c>
      <c r="I221" s="176"/>
      <c r="J221" s="177">
        <f>ROUND(I221*H221,2)</f>
        <v>0</v>
      </c>
      <c r="K221" s="173" t="s">
        <v>156</v>
      </c>
      <c r="L221" s="38"/>
      <c r="M221" s="178" t="s">
        <v>1</v>
      </c>
      <c r="N221" s="179" t="s">
        <v>43</v>
      </c>
      <c r="O221" s="76"/>
      <c r="P221" s="180">
        <f>O221*H221</f>
        <v>0</v>
      </c>
      <c r="Q221" s="180">
        <v>0.00294</v>
      </c>
      <c r="R221" s="180">
        <f>Q221*H221</f>
        <v>0.07056</v>
      </c>
      <c r="S221" s="180">
        <v>0</v>
      </c>
      <c r="T221" s="18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2" t="s">
        <v>157</v>
      </c>
      <c r="AT221" s="182" t="s">
        <v>152</v>
      </c>
      <c r="AU221" s="182" t="s">
        <v>158</v>
      </c>
      <c r="AY221" s="18" t="s">
        <v>150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158</v>
      </c>
      <c r="BK221" s="183">
        <f>ROUND(I221*H221,2)</f>
        <v>0</v>
      </c>
      <c r="BL221" s="18" t="s">
        <v>157</v>
      </c>
      <c r="BM221" s="182" t="s">
        <v>264</v>
      </c>
    </row>
    <row r="222" s="2" customFormat="1" ht="16.5" customHeight="1">
      <c r="A222" s="37"/>
      <c r="B222" s="170"/>
      <c r="C222" s="171" t="s">
        <v>265</v>
      </c>
      <c r="D222" s="171" t="s">
        <v>152</v>
      </c>
      <c r="E222" s="172" t="s">
        <v>266</v>
      </c>
      <c r="F222" s="173" t="s">
        <v>267</v>
      </c>
      <c r="G222" s="174" t="s">
        <v>155</v>
      </c>
      <c r="H222" s="175">
        <v>24</v>
      </c>
      <c r="I222" s="176"/>
      <c r="J222" s="177">
        <f>ROUND(I222*H222,2)</f>
        <v>0</v>
      </c>
      <c r="K222" s="173" t="s">
        <v>156</v>
      </c>
      <c r="L222" s="38"/>
      <c r="M222" s="178" t="s">
        <v>1</v>
      </c>
      <c r="N222" s="179" t="s">
        <v>43</v>
      </c>
      <c r="O222" s="76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2" t="s">
        <v>157</v>
      </c>
      <c r="AT222" s="182" t="s">
        <v>152</v>
      </c>
      <c r="AU222" s="182" t="s">
        <v>158</v>
      </c>
      <c r="AY222" s="18" t="s">
        <v>150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8" t="s">
        <v>158</v>
      </c>
      <c r="BK222" s="183">
        <f>ROUND(I222*H222,2)</f>
        <v>0</v>
      </c>
      <c r="BL222" s="18" t="s">
        <v>157</v>
      </c>
      <c r="BM222" s="182" t="s">
        <v>268</v>
      </c>
    </row>
    <row r="223" s="2" customFormat="1" ht="21.75" customHeight="1">
      <c r="A223" s="37"/>
      <c r="B223" s="170"/>
      <c r="C223" s="171" t="s">
        <v>7</v>
      </c>
      <c r="D223" s="171" t="s">
        <v>152</v>
      </c>
      <c r="E223" s="172" t="s">
        <v>269</v>
      </c>
      <c r="F223" s="173" t="s">
        <v>270</v>
      </c>
      <c r="G223" s="174" t="s">
        <v>210</v>
      </c>
      <c r="H223" s="175">
        <v>6.92</v>
      </c>
      <c r="I223" s="176"/>
      <c r="J223" s="177">
        <f>ROUND(I223*H223,2)</f>
        <v>0</v>
      </c>
      <c r="K223" s="173" t="s">
        <v>156</v>
      </c>
      <c r="L223" s="38"/>
      <c r="M223" s="178" t="s">
        <v>1</v>
      </c>
      <c r="N223" s="179" t="s">
        <v>43</v>
      </c>
      <c r="O223" s="76"/>
      <c r="P223" s="180">
        <f>O223*H223</f>
        <v>0</v>
      </c>
      <c r="Q223" s="180">
        <v>1.06062</v>
      </c>
      <c r="R223" s="180">
        <f>Q223*H223</f>
        <v>7.3394903999999984</v>
      </c>
      <c r="S223" s="180">
        <v>0</v>
      </c>
      <c r="T223" s="18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2" t="s">
        <v>157</v>
      </c>
      <c r="AT223" s="182" t="s">
        <v>152</v>
      </c>
      <c r="AU223" s="182" t="s">
        <v>158</v>
      </c>
      <c r="AY223" s="18" t="s">
        <v>150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8" t="s">
        <v>158</v>
      </c>
      <c r="BK223" s="183">
        <f>ROUND(I223*H223,2)</f>
        <v>0</v>
      </c>
      <c r="BL223" s="18" t="s">
        <v>157</v>
      </c>
      <c r="BM223" s="182" t="s">
        <v>271</v>
      </c>
    </row>
    <row r="224" s="14" customFormat="1">
      <c r="A224" s="14"/>
      <c r="B224" s="192"/>
      <c r="C224" s="14"/>
      <c r="D224" s="185" t="s">
        <v>160</v>
      </c>
      <c r="E224" s="193" t="s">
        <v>1</v>
      </c>
      <c r="F224" s="194" t="s">
        <v>272</v>
      </c>
      <c r="G224" s="14"/>
      <c r="H224" s="195">
        <v>6.92</v>
      </c>
      <c r="I224" s="196"/>
      <c r="J224" s="14"/>
      <c r="K224" s="14"/>
      <c r="L224" s="192"/>
      <c r="M224" s="197"/>
      <c r="N224" s="198"/>
      <c r="O224" s="198"/>
      <c r="P224" s="198"/>
      <c r="Q224" s="198"/>
      <c r="R224" s="198"/>
      <c r="S224" s="198"/>
      <c r="T224" s="19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3" t="s">
        <v>160</v>
      </c>
      <c r="AU224" s="193" t="s">
        <v>158</v>
      </c>
      <c r="AV224" s="14" t="s">
        <v>158</v>
      </c>
      <c r="AW224" s="14" t="s">
        <v>32</v>
      </c>
      <c r="AX224" s="14" t="s">
        <v>77</v>
      </c>
      <c r="AY224" s="193" t="s">
        <v>150</v>
      </c>
    </row>
    <row r="225" s="15" customFormat="1">
      <c r="A225" s="15"/>
      <c r="B225" s="200"/>
      <c r="C225" s="15"/>
      <c r="D225" s="185" t="s">
        <v>160</v>
      </c>
      <c r="E225" s="201" t="s">
        <v>1</v>
      </c>
      <c r="F225" s="202" t="s">
        <v>163</v>
      </c>
      <c r="G225" s="15"/>
      <c r="H225" s="203">
        <v>6.92</v>
      </c>
      <c r="I225" s="204"/>
      <c r="J225" s="15"/>
      <c r="K225" s="15"/>
      <c r="L225" s="200"/>
      <c r="M225" s="205"/>
      <c r="N225" s="206"/>
      <c r="O225" s="206"/>
      <c r="P225" s="206"/>
      <c r="Q225" s="206"/>
      <c r="R225" s="206"/>
      <c r="S225" s="206"/>
      <c r="T225" s="20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01" t="s">
        <v>160</v>
      </c>
      <c r="AU225" s="201" t="s">
        <v>158</v>
      </c>
      <c r="AV225" s="15" t="s">
        <v>157</v>
      </c>
      <c r="AW225" s="15" t="s">
        <v>32</v>
      </c>
      <c r="AX225" s="15" t="s">
        <v>85</v>
      </c>
      <c r="AY225" s="201" t="s">
        <v>150</v>
      </c>
    </row>
    <row r="226" s="2" customFormat="1" ht="16.5" customHeight="1">
      <c r="A226" s="37"/>
      <c r="B226" s="170"/>
      <c r="C226" s="171" t="s">
        <v>273</v>
      </c>
      <c r="D226" s="171" t="s">
        <v>152</v>
      </c>
      <c r="E226" s="172" t="s">
        <v>274</v>
      </c>
      <c r="F226" s="173" t="s">
        <v>275</v>
      </c>
      <c r="G226" s="174" t="s">
        <v>210</v>
      </c>
      <c r="H226" s="175">
        <v>0.9</v>
      </c>
      <c r="I226" s="176"/>
      <c r="J226" s="177">
        <f>ROUND(I226*H226,2)</f>
        <v>0</v>
      </c>
      <c r="K226" s="173" t="s">
        <v>156</v>
      </c>
      <c r="L226" s="38"/>
      <c r="M226" s="178" t="s">
        <v>1</v>
      </c>
      <c r="N226" s="179" t="s">
        <v>43</v>
      </c>
      <c r="O226" s="76"/>
      <c r="P226" s="180">
        <f>O226*H226</f>
        <v>0</v>
      </c>
      <c r="Q226" s="180">
        <v>1.0627700000000002</v>
      </c>
      <c r="R226" s="180">
        <f>Q226*H226</f>
        <v>0.956493</v>
      </c>
      <c r="S226" s="180">
        <v>0</v>
      </c>
      <c r="T226" s="18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2" t="s">
        <v>157</v>
      </c>
      <c r="AT226" s="182" t="s">
        <v>152</v>
      </c>
      <c r="AU226" s="182" t="s">
        <v>158</v>
      </c>
      <c r="AY226" s="18" t="s">
        <v>150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8" t="s">
        <v>158</v>
      </c>
      <c r="BK226" s="183">
        <f>ROUND(I226*H226,2)</f>
        <v>0</v>
      </c>
      <c r="BL226" s="18" t="s">
        <v>157</v>
      </c>
      <c r="BM226" s="182" t="s">
        <v>276</v>
      </c>
    </row>
    <row r="227" s="2" customFormat="1" ht="24.15" customHeight="1">
      <c r="A227" s="37"/>
      <c r="B227" s="170"/>
      <c r="C227" s="171" t="s">
        <v>277</v>
      </c>
      <c r="D227" s="171" t="s">
        <v>152</v>
      </c>
      <c r="E227" s="172" t="s">
        <v>278</v>
      </c>
      <c r="F227" s="173" t="s">
        <v>279</v>
      </c>
      <c r="G227" s="174" t="s">
        <v>166</v>
      </c>
      <c r="H227" s="175">
        <v>19.334</v>
      </c>
      <c r="I227" s="176"/>
      <c r="J227" s="177">
        <f>ROUND(I227*H227,2)</f>
        <v>0</v>
      </c>
      <c r="K227" s="173" t="s">
        <v>156</v>
      </c>
      <c r="L227" s="38"/>
      <c r="M227" s="178" t="s">
        <v>1</v>
      </c>
      <c r="N227" s="179" t="s">
        <v>43</v>
      </c>
      <c r="O227" s="76"/>
      <c r="P227" s="180">
        <f>O227*H227</f>
        <v>0</v>
      </c>
      <c r="Q227" s="180">
        <v>2.50187</v>
      </c>
      <c r="R227" s="180">
        <f>Q227*H227</f>
        <v>48.371154579999992</v>
      </c>
      <c r="S227" s="180">
        <v>0</v>
      </c>
      <c r="T227" s="18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2" t="s">
        <v>157</v>
      </c>
      <c r="AT227" s="182" t="s">
        <v>152</v>
      </c>
      <c r="AU227" s="182" t="s">
        <v>158</v>
      </c>
      <c r="AY227" s="18" t="s">
        <v>150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8" t="s">
        <v>158</v>
      </c>
      <c r="BK227" s="183">
        <f>ROUND(I227*H227,2)</f>
        <v>0</v>
      </c>
      <c r="BL227" s="18" t="s">
        <v>157</v>
      </c>
      <c r="BM227" s="182" t="s">
        <v>280</v>
      </c>
    </row>
    <row r="228" s="13" customFormat="1">
      <c r="A228" s="13"/>
      <c r="B228" s="184"/>
      <c r="C228" s="13"/>
      <c r="D228" s="185" t="s">
        <v>160</v>
      </c>
      <c r="E228" s="186" t="s">
        <v>1</v>
      </c>
      <c r="F228" s="187" t="s">
        <v>281</v>
      </c>
      <c r="G228" s="13"/>
      <c r="H228" s="186" t="s">
        <v>1</v>
      </c>
      <c r="I228" s="188"/>
      <c r="J228" s="13"/>
      <c r="K228" s="13"/>
      <c r="L228" s="184"/>
      <c r="M228" s="189"/>
      <c r="N228" s="190"/>
      <c r="O228" s="190"/>
      <c r="P228" s="190"/>
      <c r="Q228" s="190"/>
      <c r="R228" s="190"/>
      <c r="S228" s="190"/>
      <c r="T228" s="19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6" t="s">
        <v>160</v>
      </c>
      <c r="AU228" s="186" t="s">
        <v>158</v>
      </c>
      <c r="AV228" s="13" t="s">
        <v>85</v>
      </c>
      <c r="AW228" s="13" t="s">
        <v>32</v>
      </c>
      <c r="AX228" s="13" t="s">
        <v>77</v>
      </c>
      <c r="AY228" s="186" t="s">
        <v>150</v>
      </c>
    </row>
    <row r="229" s="14" customFormat="1">
      <c r="A229" s="14"/>
      <c r="B229" s="192"/>
      <c r="C229" s="14"/>
      <c r="D229" s="185" t="s">
        <v>160</v>
      </c>
      <c r="E229" s="193" t="s">
        <v>1</v>
      </c>
      <c r="F229" s="194" t="s">
        <v>282</v>
      </c>
      <c r="G229" s="14"/>
      <c r="H229" s="195">
        <v>4.226</v>
      </c>
      <c r="I229" s="196"/>
      <c r="J229" s="14"/>
      <c r="K229" s="14"/>
      <c r="L229" s="192"/>
      <c r="M229" s="197"/>
      <c r="N229" s="198"/>
      <c r="O229" s="198"/>
      <c r="P229" s="198"/>
      <c r="Q229" s="198"/>
      <c r="R229" s="198"/>
      <c r="S229" s="198"/>
      <c r="T229" s="19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3" t="s">
        <v>160</v>
      </c>
      <c r="AU229" s="193" t="s">
        <v>158</v>
      </c>
      <c r="AV229" s="14" t="s">
        <v>158</v>
      </c>
      <c r="AW229" s="14" t="s">
        <v>32</v>
      </c>
      <c r="AX229" s="14" t="s">
        <v>77</v>
      </c>
      <c r="AY229" s="193" t="s">
        <v>150</v>
      </c>
    </row>
    <row r="230" s="13" customFormat="1">
      <c r="A230" s="13"/>
      <c r="B230" s="184"/>
      <c r="C230" s="13"/>
      <c r="D230" s="185" t="s">
        <v>160</v>
      </c>
      <c r="E230" s="186" t="s">
        <v>1</v>
      </c>
      <c r="F230" s="187" t="s">
        <v>283</v>
      </c>
      <c r="G230" s="13"/>
      <c r="H230" s="186" t="s">
        <v>1</v>
      </c>
      <c r="I230" s="188"/>
      <c r="J230" s="13"/>
      <c r="K230" s="13"/>
      <c r="L230" s="184"/>
      <c r="M230" s="189"/>
      <c r="N230" s="190"/>
      <c r="O230" s="190"/>
      <c r="P230" s="190"/>
      <c r="Q230" s="190"/>
      <c r="R230" s="190"/>
      <c r="S230" s="190"/>
      <c r="T230" s="19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6" t="s">
        <v>160</v>
      </c>
      <c r="AU230" s="186" t="s">
        <v>158</v>
      </c>
      <c r="AV230" s="13" t="s">
        <v>85</v>
      </c>
      <c r="AW230" s="13" t="s">
        <v>32</v>
      </c>
      <c r="AX230" s="13" t="s">
        <v>77</v>
      </c>
      <c r="AY230" s="186" t="s">
        <v>150</v>
      </c>
    </row>
    <row r="231" s="14" customFormat="1">
      <c r="A231" s="14"/>
      <c r="B231" s="192"/>
      <c r="C231" s="14"/>
      <c r="D231" s="185" t="s">
        <v>160</v>
      </c>
      <c r="E231" s="193" t="s">
        <v>1</v>
      </c>
      <c r="F231" s="194" t="s">
        <v>284</v>
      </c>
      <c r="G231" s="14"/>
      <c r="H231" s="195">
        <v>15.108</v>
      </c>
      <c r="I231" s="196"/>
      <c r="J231" s="14"/>
      <c r="K231" s="14"/>
      <c r="L231" s="192"/>
      <c r="M231" s="197"/>
      <c r="N231" s="198"/>
      <c r="O231" s="198"/>
      <c r="P231" s="198"/>
      <c r="Q231" s="198"/>
      <c r="R231" s="198"/>
      <c r="S231" s="198"/>
      <c r="T231" s="19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3" t="s">
        <v>160</v>
      </c>
      <c r="AU231" s="193" t="s">
        <v>158</v>
      </c>
      <c r="AV231" s="14" t="s">
        <v>158</v>
      </c>
      <c r="AW231" s="14" t="s">
        <v>32</v>
      </c>
      <c r="AX231" s="14" t="s">
        <v>77</v>
      </c>
      <c r="AY231" s="193" t="s">
        <v>150</v>
      </c>
    </row>
    <row r="232" s="15" customFormat="1">
      <c r="A232" s="15"/>
      <c r="B232" s="200"/>
      <c r="C232" s="15"/>
      <c r="D232" s="185" t="s">
        <v>160</v>
      </c>
      <c r="E232" s="201" t="s">
        <v>1</v>
      </c>
      <c r="F232" s="202" t="s">
        <v>163</v>
      </c>
      <c r="G232" s="15"/>
      <c r="H232" s="203">
        <v>19.334</v>
      </c>
      <c r="I232" s="204"/>
      <c r="J232" s="15"/>
      <c r="K232" s="15"/>
      <c r="L232" s="200"/>
      <c r="M232" s="205"/>
      <c r="N232" s="206"/>
      <c r="O232" s="206"/>
      <c r="P232" s="206"/>
      <c r="Q232" s="206"/>
      <c r="R232" s="206"/>
      <c r="S232" s="206"/>
      <c r="T232" s="20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01" t="s">
        <v>160</v>
      </c>
      <c r="AU232" s="201" t="s">
        <v>158</v>
      </c>
      <c r="AV232" s="15" t="s">
        <v>157</v>
      </c>
      <c r="AW232" s="15" t="s">
        <v>32</v>
      </c>
      <c r="AX232" s="15" t="s">
        <v>85</v>
      </c>
      <c r="AY232" s="201" t="s">
        <v>150</v>
      </c>
    </row>
    <row r="233" s="2" customFormat="1" ht="21.75" customHeight="1">
      <c r="A233" s="37"/>
      <c r="B233" s="170"/>
      <c r="C233" s="171" t="s">
        <v>285</v>
      </c>
      <c r="D233" s="171" t="s">
        <v>152</v>
      </c>
      <c r="E233" s="172" t="s">
        <v>286</v>
      </c>
      <c r="F233" s="173" t="s">
        <v>287</v>
      </c>
      <c r="G233" s="174" t="s">
        <v>210</v>
      </c>
      <c r="H233" s="175">
        <v>2.9</v>
      </c>
      <c r="I233" s="176"/>
      <c r="J233" s="177">
        <f>ROUND(I233*H233,2)</f>
        <v>0</v>
      </c>
      <c r="K233" s="173" t="s">
        <v>156</v>
      </c>
      <c r="L233" s="38"/>
      <c r="M233" s="178" t="s">
        <v>1</v>
      </c>
      <c r="N233" s="179" t="s">
        <v>43</v>
      </c>
      <c r="O233" s="76"/>
      <c r="P233" s="180">
        <f>O233*H233</f>
        <v>0</v>
      </c>
      <c r="Q233" s="180">
        <v>1.06062</v>
      </c>
      <c r="R233" s="180">
        <f>Q233*H233</f>
        <v>3.075798</v>
      </c>
      <c r="S233" s="180">
        <v>0</v>
      </c>
      <c r="T233" s="18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2" t="s">
        <v>157</v>
      </c>
      <c r="AT233" s="182" t="s">
        <v>152</v>
      </c>
      <c r="AU233" s="182" t="s">
        <v>158</v>
      </c>
      <c r="AY233" s="18" t="s">
        <v>150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8" t="s">
        <v>158</v>
      </c>
      <c r="BK233" s="183">
        <f>ROUND(I233*H233,2)</f>
        <v>0</v>
      </c>
      <c r="BL233" s="18" t="s">
        <v>157</v>
      </c>
      <c r="BM233" s="182" t="s">
        <v>288</v>
      </c>
    </row>
    <row r="234" s="14" customFormat="1">
      <c r="A234" s="14"/>
      <c r="B234" s="192"/>
      <c r="C234" s="14"/>
      <c r="D234" s="185" t="s">
        <v>160</v>
      </c>
      <c r="E234" s="193" t="s">
        <v>1</v>
      </c>
      <c r="F234" s="194" t="s">
        <v>289</v>
      </c>
      <c r="G234" s="14"/>
      <c r="H234" s="195">
        <v>2.9</v>
      </c>
      <c r="I234" s="196"/>
      <c r="J234" s="14"/>
      <c r="K234" s="14"/>
      <c r="L234" s="192"/>
      <c r="M234" s="197"/>
      <c r="N234" s="198"/>
      <c r="O234" s="198"/>
      <c r="P234" s="198"/>
      <c r="Q234" s="198"/>
      <c r="R234" s="198"/>
      <c r="S234" s="198"/>
      <c r="T234" s="19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3" t="s">
        <v>160</v>
      </c>
      <c r="AU234" s="193" t="s">
        <v>158</v>
      </c>
      <c r="AV234" s="14" t="s">
        <v>158</v>
      </c>
      <c r="AW234" s="14" t="s">
        <v>32</v>
      </c>
      <c r="AX234" s="14" t="s">
        <v>77</v>
      </c>
      <c r="AY234" s="193" t="s">
        <v>150</v>
      </c>
    </row>
    <row r="235" s="15" customFormat="1">
      <c r="A235" s="15"/>
      <c r="B235" s="200"/>
      <c r="C235" s="15"/>
      <c r="D235" s="185" t="s">
        <v>160</v>
      </c>
      <c r="E235" s="201" t="s">
        <v>1</v>
      </c>
      <c r="F235" s="202" t="s">
        <v>163</v>
      </c>
      <c r="G235" s="15"/>
      <c r="H235" s="203">
        <v>2.9</v>
      </c>
      <c r="I235" s="204"/>
      <c r="J235" s="15"/>
      <c r="K235" s="15"/>
      <c r="L235" s="200"/>
      <c r="M235" s="205"/>
      <c r="N235" s="206"/>
      <c r="O235" s="206"/>
      <c r="P235" s="206"/>
      <c r="Q235" s="206"/>
      <c r="R235" s="206"/>
      <c r="S235" s="206"/>
      <c r="T235" s="20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01" t="s">
        <v>160</v>
      </c>
      <c r="AU235" s="201" t="s">
        <v>158</v>
      </c>
      <c r="AV235" s="15" t="s">
        <v>157</v>
      </c>
      <c r="AW235" s="15" t="s">
        <v>32</v>
      </c>
      <c r="AX235" s="15" t="s">
        <v>85</v>
      </c>
      <c r="AY235" s="201" t="s">
        <v>150</v>
      </c>
    </row>
    <row r="236" s="2" customFormat="1" ht="33" customHeight="1">
      <c r="A236" s="37"/>
      <c r="B236" s="170"/>
      <c r="C236" s="171" t="s">
        <v>290</v>
      </c>
      <c r="D236" s="171" t="s">
        <v>152</v>
      </c>
      <c r="E236" s="172" t="s">
        <v>291</v>
      </c>
      <c r="F236" s="173" t="s">
        <v>292</v>
      </c>
      <c r="G236" s="174" t="s">
        <v>155</v>
      </c>
      <c r="H236" s="175">
        <v>20.975</v>
      </c>
      <c r="I236" s="176"/>
      <c r="J236" s="177">
        <f>ROUND(I236*H236,2)</f>
        <v>0</v>
      </c>
      <c r="K236" s="173" t="s">
        <v>156</v>
      </c>
      <c r="L236" s="38"/>
      <c r="M236" s="178" t="s">
        <v>1</v>
      </c>
      <c r="N236" s="179" t="s">
        <v>43</v>
      </c>
      <c r="O236" s="76"/>
      <c r="P236" s="180">
        <f>O236*H236</f>
        <v>0</v>
      </c>
      <c r="Q236" s="180">
        <v>0.73558</v>
      </c>
      <c r="R236" s="180">
        <f>Q236*H236</f>
        <v>15.428790500000003</v>
      </c>
      <c r="S236" s="180">
        <v>0</v>
      </c>
      <c r="T236" s="18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2" t="s">
        <v>157</v>
      </c>
      <c r="AT236" s="182" t="s">
        <v>152</v>
      </c>
      <c r="AU236" s="182" t="s">
        <v>158</v>
      </c>
      <c r="AY236" s="18" t="s">
        <v>150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8" t="s">
        <v>158</v>
      </c>
      <c r="BK236" s="183">
        <f>ROUND(I236*H236,2)</f>
        <v>0</v>
      </c>
      <c r="BL236" s="18" t="s">
        <v>157</v>
      </c>
      <c r="BM236" s="182" t="s">
        <v>293</v>
      </c>
    </row>
    <row r="237" s="14" customFormat="1">
      <c r="A237" s="14"/>
      <c r="B237" s="192"/>
      <c r="C237" s="14"/>
      <c r="D237" s="185" t="s">
        <v>160</v>
      </c>
      <c r="E237" s="193" t="s">
        <v>1</v>
      </c>
      <c r="F237" s="194" t="s">
        <v>294</v>
      </c>
      <c r="G237" s="14"/>
      <c r="H237" s="195">
        <v>20.975</v>
      </c>
      <c r="I237" s="196"/>
      <c r="J237" s="14"/>
      <c r="K237" s="14"/>
      <c r="L237" s="192"/>
      <c r="M237" s="197"/>
      <c r="N237" s="198"/>
      <c r="O237" s="198"/>
      <c r="P237" s="198"/>
      <c r="Q237" s="198"/>
      <c r="R237" s="198"/>
      <c r="S237" s="198"/>
      <c r="T237" s="19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3" t="s">
        <v>160</v>
      </c>
      <c r="AU237" s="193" t="s">
        <v>158</v>
      </c>
      <c r="AV237" s="14" t="s">
        <v>158</v>
      </c>
      <c r="AW237" s="14" t="s">
        <v>32</v>
      </c>
      <c r="AX237" s="14" t="s">
        <v>77</v>
      </c>
      <c r="AY237" s="193" t="s">
        <v>150</v>
      </c>
    </row>
    <row r="238" s="15" customFormat="1">
      <c r="A238" s="15"/>
      <c r="B238" s="200"/>
      <c r="C238" s="15"/>
      <c r="D238" s="185" t="s">
        <v>160</v>
      </c>
      <c r="E238" s="201" t="s">
        <v>1</v>
      </c>
      <c r="F238" s="202" t="s">
        <v>163</v>
      </c>
      <c r="G238" s="15"/>
      <c r="H238" s="203">
        <v>20.975</v>
      </c>
      <c r="I238" s="204"/>
      <c r="J238" s="15"/>
      <c r="K238" s="15"/>
      <c r="L238" s="200"/>
      <c r="M238" s="205"/>
      <c r="N238" s="206"/>
      <c r="O238" s="206"/>
      <c r="P238" s="206"/>
      <c r="Q238" s="206"/>
      <c r="R238" s="206"/>
      <c r="S238" s="206"/>
      <c r="T238" s="20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01" t="s">
        <v>160</v>
      </c>
      <c r="AU238" s="201" t="s">
        <v>158</v>
      </c>
      <c r="AV238" s="15" t="s">
        <v>157</v>
      </c>
      <c r="AW238" s="15" t="s">
        <v>32</v>
      </c>
      <c r="AX238" s="15" t="s">
        <v>85</v>
      </c>
      <c r="AY238" s="201" t="s">
        <v>150</v>
      </c>
    </row>
    <row r="239" s="2" customFormat="1" ht="24.15" customHeight="1">
      <c r="A239" s="37"/>
      <c r="B239" s="170"/>
      <c r="C239" s="171" t="s">
        <v>295</v>
      </c>
      <c r="D239" s="171" t="s">
        <v>152</v>
      </c>
      <c r="E239" s="172" t="s">
        <v>296</v>
      </c>
      <c r="F239" s="173" t="s">
        <v>297</v>
      </c>
      <c r="G239" s="174" t="s">
        <v>210</v>
      </c>
      <c r="H239" s="175">
        <v>0.378</v>
      </c>
      <c r="I239" s="176"/>
      <c r="J239" s="177">
        <f>ROUND(I239*H239,2)</f>
        <v>0</v>
      </c>
      <c r="K239" s="173" t="s">
        <v>156</v>
      </c>
      <c r="L239" s="38"/>
      <c r="M239" s="178" t="s">
        <v>1</v>
      </c>
      <c r="N239" s="179" t="s">
        <v>43</v>
      </c>
      <c r="O239" s="76"/>
      <c r="P239" s="180">
        <f>O239*H239</f>
        <v>0</v>
      </c>
      <c r="Q239" s="180">
        <v>1.0594</v>
      </c>
      <c r="R239" s="180">
        <f>Q239*H239</f>
        <v>0.40045319999999992</v>
      </c>
      <c r="S239" s="180">
        <v>0</v>
      </c>
      <c r="T239" s="18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2" t="s">
        <v>157</v>
      </c>
      <c r="AT239" s="182" t="s">
        <v>152</v>
      </c>
      <c r="AU239" s="182" t="s">
        <v>158</v>
      </c>
      <c r="AY239" s="18" t="s">
        <v>150</v>
      </c>
      <c r="BE239" s="183">
        <f>IF(N239="základní",J239,0)</f>
        <v>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18" t="s">
        <v>158</v>
      </c>
      <c r="BK239" s="183">
        <f>ROUND(I239*H239,2)</f>
        <v>0</v>
      </c>
      <c r="BL239" s="18" t="s">
        <v>157</v>
      </c>
      <c r="BM239" s="182" t="s">
        <v>298</v>
      </c>
    </row>
    <row r="240" s="14" customFormat="1">
      <c r="A240" s="14"/>
      <c r="B240" s="192"/>
      <c r="C240" s="14"/>
      <c r="D240" s="185" t="s">
        <v>160</v>
      </c>
      <c r="E240" s="193" t="s">
        <v>1</v>
      </c>
      <c r="F240" s="194" t="s">
        <v>299</v>
      </c>
      <c r="G240" s="14"/>
      <c r="H240" s="195">
        <v>0.378</v>
      </c>
      <c r="I240" s="196"/>
      <c r="J240" s="14"/>
      <c r="K240" s="14"/>
      <c r="L240" s="192"/>
      <c r="M240" s="197"/>
      <c r="N240" s="198"/>
      <c r="O240" s="198"/>
      <c r="P240" s="198"/>
      <c r="Q240" s="198"/>
      <c r="R240" s="198"/>
      <c r="S240" s="198"/>
      <c r="T240" s="19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3" t="s">
        <v>160</v>
      </c>
      <c r="AU240" s="193" t="s">
        <v>158</v>
      </c>
      <c r="AV240" s="14" t="s">
        <v>158</v>
      </c>
      <c r="AW240" s="14" t="s">
        <v>32</v>
      </c>
      <c r="AX240" s="14" t="s">
        <v>77</v>
      </c>
      <c r="AY240" s="193" t="s">
        <v>150</v>
      </c>
    </row>
    <row r="241" s="15" customFormat="1">
      <c r="A241" s="15"/>
      <c r="B241" s="200"/>
      <c r="C241" s="15"/>
      <c r="D241" s="185" t="s">
        <v>160</v>
      </c>
      <c r="E241" s="201" t="s">
        <v>1</v>
      </c>
      <c r="F241" s="202" t="s">
        <v>163</v>
      </c>
      <c r="G241" s="15"/>
      <c r="H241" s="203">
        <v>0.378</v>
      </c>
      <c r="I241" s="204"/>
      <c r="J241" s="15"/>
      <c r="K241" s="15"/>
      <c r="L241" s="200"/>
      <c r="M241" s="205"/>
      <c r="N241" s="206"/>
      <c r="O241" s="206"/>
      <c r="P241" s="206"/>
      <c r="Q241" s="206"/>
      <c r="R241" s="206"/>
      <c r="S241" s="206"/>
      <c r="T241" s="20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01" t="s">
        <v>160</v>
      </c>
      <c r="AU241" s="201" t="s">
        <v>158</v>
      </c>
      <c r="AV241" s="15" t="s">
        <v>157</v>
      </c>
      <c r="AW241" s="15" t="s">
        <v>32</v>
      </c>
      <c r="AX241" s="15" t="s">
        <v>85</v>
      </c>
      <c r="AY241" s="201" t="s">
        <v>150</v>
      </c>
    </row>
    <row r="242" s="12" customFormat="1" ht="22.8" customHeight="1">
      <c r="A242" s="12"/>
      <c r="B242" s="157"/>
      <c r="C242" s="12"/>
      <c r="D242" s="158" t="s">
        <v>76</v>
      </c>
      <c r="E242" s="168" t="s">
        <v>173</v>
      </c>
      <c r="F242" s="168" t="s">
        <v>300</v>
      </c>
      <c r="G242" s="12"/>
      <c r="H242" s="12"/>
      <c r="I242" s="160"/>
      <c r="J242" s="169">
        <f>BK242</f>
        <v>0</v>
      </c>
      <c r="K242" s="12"/>
      <c r="L242" s="157"/>
      <c r="M242" s="162"/>
      <c r="N242" s="163"/>
      <c r="O242" s="163"/>
      <c r="P242" s="164">
        <f>SUM(P243:P379)</f>
        <v>0</v>
      </c>
      <c r="Q242" s="163"/>
      <c r="R242" s="164">
        <f>SUM(R243:R379)</f>
        <v>402.89709961000008</v>
      </c>
      <c r="S242" s="163"/>
      <c r="T242" s="165">
        <f>SUM(T243:T379)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58" t="s">
        <v>85</v>
      </c>
      <c r="AT242" s="166" t="s">
        <v>76</v>
      </c>
      <c r="AU242" s="166" t="s">
        <v>85</v>
      </c>
      <c r="AY242" s="158" t="s">
        <v>150</v>
      </c>
      <c r="BK242" s="167">
        <f>SUM(BK243:BK379)</f>
        <v>0</v>
      </c>
    </row>
    <row r="243" s="2" customFormat="1" ht="24.15" customHeight="1">
      <c r="A243" s="37"/>
      <c r="B243" s="170"/>
      <c r="C243" s="171" t="s">
        <v>301</v>
      </c>
      <c r="D243" s="171" t="s">
        <v>152</v>
      </c>
      <c r="E243" s="172" t="s">
        <v>302</v>
      </c>
      <c r="F243" s="173" t="s">
        <v>303</v>
      </c>
      <c r="G243" s="174" t="s">
        <v>155</v>
      </c>
      <c r="H243" s="175">
        <v>27.675</v>
      </c>
      <c r="I243" s="176"/>
      <c r="J243" s="177">
        <f>ROUND(I243*H243,2)</f>
        <v>0</v>
      </c>
      <c r="K243" s="173" t="s">
        <v>156</v>
      </c>
      <c r="L243" s="38"/>
      <c r="M243" s="178" t="s">
        <v>1</v>
      </c>
      <c r="N243" s="179" t="s">
        <v>43</v>
      </c>
      <c r="O243" s="76"/>
      <c r="P243" s="180">
        <f>O243*H243</f>
        <v>0</v>
      </c>
      <c r="Q243" s="180">
        <v>0.18587</v>
      </c>
      <c r="R243" s="180">
        <f>Q243*H243</f>
        <v>5.1439522500000008</v>
      </c>
      <c r="S243" s="180">
        <v>0</v>
      </c>
      <c r="T243" s="18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2" t="s">
        <v>157</v>
      </c>
      <c r="AT243" s="182" t="s">
        <v>152</v>
      </c>
      <c r="AU243" s="182" t="s">
        <v>158</v>
      </c>
      <c r="AY243" s="18" t="s">
        <v>150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8" t="s">
        <v>158</v>
      </c>
      <c r="BK243" s="183">
        <f>ROUND(I243*H243,2)</f>
        <v>0</v>
      </c>
      <c r="BL243" s="18" t="s">
        <v>157</v>
      </c>
      <c r="BM243" s="182" t="s">
        <v>304</v>
      </c>
    </row>
    <row r="244" s="13" customFormat="1">
      <c r="A244" s="13"/>
      <c r="B244" s="184"/>
      <c r="C244" s="13"/>
      <c r="D244" s="185" t="s">
        <v>160</v>
      </c>
      <c r="E244" s="186" t="s">
        <v>1</v>
      </c>
      <c r="F244" s="187" t="s">
        <v>305</v>
      </c>
      <c r="G244" s="13"/>
      <c r="H244" s="186" t="s">
        <v>1</v>
      </c>
      <c r="I244" s="188"/>
      <c r="J244" s="13"/>
      <c r="K244" s="13"/>
      <c r="L244" s="184"/>
      <c r="M244" s="189"/>
      <c r="N244" s="190"/>
      <c r="O244" s="190"/>
      <c r="P244" s="190"/>
      <c r="Q244" s="190"/>
      <c r="R244" s="190"/>
      <c r="S244" s="190"/>
      <c r="T244" s="19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6" t="s">
        <v>160</v>
      </c>
      <c r="AU244" s="186" t="s">
        <v>158</v>
      </c>
      <c r="AV244" s="13" t="s">
        <v>85</v>
      </c>
      <c r="AW244" s="13" t="s">
        <v>32</v>
      </c>
      <c r="AX244" s="13" t="s">
        <v>77</v>
      </c>
      <c r="AY244" s="186" t="s">
        <v>150</v>
      </c>
    </row>
    <row r="245" s="14" customFormat="1">
      <c r="A245" s="14"/>
      <c r="B245" s="192"/>
      <c r="C245" s="14"/>
      <c r="D245" s="185" t="s">
        <v>160</v>
      </c>
      <c r="E245" s="193" t="s">
        <v>1</v>
      </c>
      <c r="F245" s="194" t="s">
        <v>306</v>
      </c>
      <c r="G245" s="14"/>
      <c r="H245" s="195">
        <v>27.675</v>
      </c>
      <c r="I245" s="196"/>
      <c r="J245" s="14"/>
      <c r="K245" s="14"/>
      <c r="L245" s="192"/>
      <c r="M245" s="197"/>
      <c r="N245" s="198"/>
      <c r="O245" s="198"/>
      <c r="P245" s="198"/>
      <c r="Q245" s="198"/>
      <c r="R245" s="198"/>
      <c r="S245" s="198"/>
      <c r="T245" s="19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3" t="s">
        <v>160</v>
      </c>
      <c r="AU245" s="193" t="s">
        <v>158</v>
      </c>
      <c r="AV245" s="14" t="s">
        <v>158</v>
      </c>
      <c r="AW245" s="14" t="s">
        <v>32</v>
      </c>
      <c r="AX245" s="14" t="s">
        <v>77</v>
      </c>
      <c r="AY245" s="193" t="s">
        <v>150</v>
      </c>
    </row>
    <row r="246" s="15" customFormat="1">
      <c r="A246" s="15"/>
      <c r="B246" s="200"/>
      <c r="C246" s="15"/>
      <c r="D246" s="185" t="s">
        <v>160</v>
      </c>
      <c r="E246" s="201" t="s">
        <v>1</v>
      </c>
      <c r="F246" s="202" t="s">
        <v>163</v>
      </c>
      <c r="G246" s="15"/>
      <c r="H246" s="203">
        <v>27.675</v>
      </c>
      <c r="I246" s="204"/>
      <c r="J246" s="15"/>
      <c r="K246" s="15"/>
      <c r="L246" s="200"/>
      <c r="M246" s="205"/>
      <c r="N246" s="206"/>
      <c r="O246" s="206"/>
      <c r="P246" s="206"/>
      <c r="Q246" s="206"/>
      <c r="R246" s="206"/>
      <c r="S246" s="206"/>
      <c r="T246" s="20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01" t="s">
        <v>160</v>
      </c>
      <c r="AU246" s="201" t="s">
        <v>158</v>
      </c>
      <c r="AV246" s="15" t="s">
        <v>157</v>
      </c>
      <c r="AW246" s="15" t="s">
        <v>32</v>
      </c>
      <c r="AX246" s="15" t="s">
        <v>85</v>
      </c>
      <c r="AY246" s="201" t="s">
        <v>150</v>
      </c>
    </row>
    <row r="247" s="2" customFormat="1" ht="24.15" customHeight="1">
      <c r="A247" s="37"/>
      <c r="B247" s="170"/>
      <c r="C247" s="171" t="s">
        <v>307</v>
      </c>
      <c r="D247" s="171" t="s">
        <v>152</v>
      </c>
      <c r="E247" s="172" t="s">
        <v>308</v>
      </c>
      <c r="F247" s="173" t="s">
        <v>309</v>
      </c>
      <c r="G247" s="174" t="s">
        <v>155</v>
      </c>
      <c r="H247" s="175">
        <v>20.145</v>
      </c>
      <c r="I247" s="176"/>
      <c r="J247" s="177">
        <f>ROUND(I247*H247,2)</f>
        <v>0</v>
      </c>
      <c r="K247" s="173" t="s">
        <v>156</v>
      </c>
      <c r="L247" s="38"/>
      <c r="M247" s="178" t="s">
        <v>1</v>
      </c>
      <c r="N247" s="179" t="s">
        <v>43</v>
      </c>
      <c r="O247" s="76"/>
      <c r="P247" s="180">
        <f>O247*H247</f>
        <v>0</v>
      </c>
      <c r="Q247" s="180">
        <v>0.27198000000000004</v>
      </c>
      <c r="R247" s="180">
        <f>Q247*H247</f>
        <v>5.4790371</v>
      </c>
      <c r="S247" s="180">
        <v>0</v>
      </c>
      <c r="T247" s="18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2" t="s">
        <v>157</v>
      </c>
      <c r="AT247" s="182" t="s">
        <v>152</v>
      </c>
      <c r="AU247" s="182" t="s">
        <v>158</v>
      </c>
      <c r="AY247" s="18" t="s">
        <v>150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158</v>
      </c>
      <c r="BK247" s="183">
        <f>ROUND(I247*H247,2)</f>
        <v>0</v>
      </c>
      <c r="BL247" s="18" t="s">
        <v>157</v>
      </c>
      <c r="BM247" s="182" t="s">
        <v>310</v>
      </c>
    </row>
    <row r="248" s="14" customFormat="1">
      <c r="A248" s="14"/>
      <c r="B248" s="192"/>
      <c r="C248" s="14"/>
      <c r="D248" s="185" t="s">
        <v>160</v>
      </c>
      <c r="E248" s="193" t="s">
        <v>1</v>
      </c>
      <c r="F248" s="194" t="s">
        <v>311</v>
      </c>
      <c r="G248" s="14"/>
      <c r="H248" s="195">
        <v>20.145</v>
      </c>
      <c r="I248" s="196"/>
      <c r="J248" s="14"/>
      <c r="K248" s="14"/>
      <c r="L248" s="192"/>
      <c r="M248" s="197"/>
      <c r="N248" s="198"/>
      <c r="O248" s="198"/>
      <c r="P248" s="198"/>
      <c r="Q248" s="198"/>
      <c r="R248" s="198"/>
      <c r="S248" s="198"/>
      <c r="T248" s="19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3" t="s">
        <v>160</v>
      </c>
      <c r="AU248" s="193" t="s">
        <v>158</v>
      </c>
      <c r="AV248" s="14" t="s">
        <v>158</v>
      </c>
      <c r="AW248" s="14" t="s">
        <v>32</v>
      </c>
      <c r="AX248" s="14" t="s">
        <v>77</v>
      </c>
      <c r="AY248" s="193" t="s">
        <v>150</v>
      </c>
    </row>
    <row r="249" s="15" customFormat="1">
      <c r="A249" s="15"/>
      <c r="B249" s="200"/>
      <c r="C249" s="15"/>
      <c r="D249" s="185" t="s">
        <v>160</v>
      </c>
      <c r="E249" s="201" t="s">
        <v>1</v>
      </c>
      <c r="F249" s="202" t="s">
        <v>163</v>
      </c>
      <c r="G249" s="15"/>
      <c r="H249" s="203">
        <v>20.145</v>
      </c>
      <c r="I249" s="204"/>
      <c r="J249" s="15"/>
      <c r="K249" s="15"/>
      <c r="L249" s="200"/>
      <c r="M249" s="205"/>
      <c r="N249" s="206"/>
      <c r="O249" s="206"/>
      <c r="P249" s="206"/>
      <c r="Q249" s="206"/>
      <c r="R249" s="206"/>
      <c r="S249" s="206"/>
      <c r="T249" s="20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01" t="s">
        <v>160</v>
      </c>
      <c r="AU249" s="201" t="s">
        <v>158</v>
      </c>
      <c r="AV249" s="15" t="s">
        <v>157</v>
      </c>
      <c r="AW249" s="15" t="s">
        <v>32</v>
      </c>
      <c r="AX249" s="15" t="s">
        <v>85</v>
      </c>
      <c r="AY249" s="201" t="s">
        <v>150</v>
      </c>
    </row>
    <row r="250" s="2" customFormat="1" ht="24.15" customHeight="1">
      <c r="A250" s="37"/>
      <c r="B250" s="170"/>
      <c r="C250" s="171" t="s">
        <v>312</v>
      </c>
      <c r="D250" s="171" t="s">
        <v>152</v>
      </c>
      <c r="E250" s="172" t="s">
        <v>313</v>
      </c>
      <c r="F250" s="173" t="s">
        <v>314</v>
      </c>
      <c r="G250" s="174" t="s">
        <v>155</v>
      </c>
      <c r="H250" s="175">
        <v>267.932</v>
      </c>
      <c r="I250" s="176"/>
      <c r="J250" s="177">
        <f>ROUND(I250*H250,2)</f>
        <v>0</v>
      </c>
      <c r="K250" s="173" t="s">
        <v>156</v>
      </c>
      <c r="L250" s="38"/>
      <c r="M250" s="178" t="s">
        <v>1</v>
      </c>
      <c r="N250" s="179" t="s">
        <v>43</v>
      </c>
      <c r="O250" s="76"/>
      <c r="P250" s="180">
        <f>O250*H250</f>
        <v>0</v>
      </c>
      <c r="Q250" s="180">
        <v>0.29168</v>
      </c>
      <c r="R250" s="180">
        <f>Q250*H250</f>
        <v>78.15040576</v>
      </c>
      <c r="S250" s="180">
        <v>0</v>
      </c>
      <c r="T250" s="18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2" t="s">
        <v>157</v>
      </c>
      <c r="AT250" s="182" t="s">
        <v>152</v>
      </c>
      <c r="AU250" s="182" t="s">
        <v>158</v>
      </c>
      <c r="AY250" s="18" t="s">
        <v>150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8" t="s">
        <v>158</v>
      </c>
      <c r="BK250" s="183">
        <f>ROUND(I250*H250,2)</f>
        <v>0</v>
      </c>
      <c r="BL250" s="18" t="s">
        <v>157</v>
      </c>
      <c r="BM250" s="182" t="s">
        <v>315</v>
      </c>
    </row>
    <row r="251" s="13" customFormat="1">
      <c r="A251" s="13"/>
      <c r="B251" s="184"/>
      <c r="C251" s="13"/>
      <c r="D251" s="185" t="s">
        <v>160</v>
      </c>
      <c r="E251" s="186" t="s">
        <v>1</v>
      </c>
      <c r="F251" s="187" t="s">
        <v>316</v>
      </c>
      <c r="G251" s="13"/>
      <c r="H251" s="186" t="s">
        <v>1</v>
      </c>
      <c r="I251" s="188"/>
      <c r="J251" s="13"/>
      <c r="K251" s="13"/>
      <c r="L251" s="184"/>
      <c r="M251" s="189"/>
      <c r="N251" s="190"/>
      <c r="O251" s="190"/>
      <c r="P251" s="190"/>
      <c r="Q251" s="190"/>
      <c r="R251" s="190"/>
      <c r="S251" s="190"/>
      <c r="T251" s="19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6" t="s">
        <v>160</v>
      </c>
      <c r="AU251" s="186" t="s">
        <v>158</v>
      </c>
      <c r="AV251" s="13" t="s">
        <v>85</v>
      </c>
      <c r="AW251" s="13" t="s">
        <v>32</v>
      </c>
      <c r="AX251" s="13" t="s">
        <v>77</v>
      </c>
      <c r="AY251" s="186" t="s">
        <v>150</v>
      </c>
    </row>
    <row r="252" s="14" customFormat="1">
      <c r="A252" s="14"/>
      <c r="B252" s="192"/>
      <c r="C252" s="14"/>
      <c r="D252" s="185" t="s">
        <v>160</v>
      </c>
      <c r="E252" s="193" t="s">
        <v>1</v>
      </c>
      <c r="F252" s="194" t="s">
        <v>317</v>
      </c>
      <c r="G252" s="14"/>
      <c r="H252" s="195">
        <v>157.603</v>
      </c>
      <c r="I252" s="196"/>
      <c r="J252" s="14"/>
      <c r="K252" s="14"/>
      <c r="L252" s="192"/>
      <c r="M252" s="197"/>
      <c r="N252" s="198"/>
      <c r="O252" s="198"/>
      <c r="P252" s="198"/>
      <c r="Q252" s="198"/>
      <c r="R252" s="198"/>
      <c r="S252" s="198"/>
      <c r="T252" s="19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3" t="s">
        <v>160</v>
      </c>
      <c r="AU252" s="193" t="s">
        <v>158</v>
      </c>
      <c r="AV252" s="14" t="s">
        <v>158</v>
      </c>
      <c r="AW252" s="14" t="s">
        <v>32</v>
      </c>
      <c r="AX252" s="14" t="s">
        <v>77</v>
      </c>
      <c r="AY252" s="193" t="s">
        <v>150</v>
      </c>
    </row>
    <row r="253" s="14" customFormat="1">
      <c r="A253" s="14"/>
      <c r="B253" s="192"/>
      <c r="C253" s="14"/>
      <c r="D253" s="185" t="s">
        <v>160</v>
      </c>
      <c r="E253" s="193" t="s">
        <v>1</v>
      </c>
      <c r="F253" s="194" t="s">
        <v>318</v>
      </c>
      <c r="G253" s="14"/>
      <c r="H253" s="195">
        <v>-36.33</v>
      </c>
      <c r="I253" s="196"/>
      <c r="J253" s="14"/>
      <c r="K253" s="14"/>
      <c r="L253" s="192"/>
      <c r="M253" s="197"/>
      <c r="N253" s="198"/>
      <c r="O253" s="198"/>
      <c r="P253" s="198"/>
      <c r="Q253" s="198"/>
      <c r="R253" s="198"/>
      <c r="S253" s="198"/>
      <c r="T253" s="19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3" t="s">
        <v>160</v>
      </c>
      <c r="AU253" s="193" t="s">
        <v>158</v>
      </c>
      <c r="AV253" s="14" t="s">
        <v>158</v>
      </c>
      <c r="AW253" s="14" t="s">
        <v>32</v>
      </c>
      <c r="AX253" s="14" t="s">
        <v>77</v>
      </c>
      <c r="AY253" s="193" t="s">
        <v>150</v>
      </c>
    </row>
    <row r="254" s="13" customFormat="1">
      <c r="A254" s="13"/>
      <c r="B254" s="184"/>
      <c r="C254" s="13"/>
      <c r="D254" s="185" t="s">
        <v>160</v>
      </c>
      <c r="E254" s="186" t="s">
        <v>1</v>
      </c>
      <c r="F254" s="187" t="s">
        <v>319</v>
      </c>
      <c r="G254" s="13"/>
      <c r="H254" s="186" t="s">
        <v>1</v>
      </c>
      <c r="I254" s="188"/>
      <c r="J254" s="13"/>
      <c r="K254" s="13"/>
      <c r="L254" s="184"/>
      <c r="M254" s="189"/>
      <c r="N254" s="190"/>
      <c r="O254" s="190"/>
      <c r="P254" s="190"/>
      <c r="Q254" s="190"/>
      <c r="R254" s="190"/>
      <c r="S254" s="190"/>
      <c r="T254" s="19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6" t="s">
        <v>160</v>
      </c>
      <c r="AU254" s="186" t="s">
        <v>158</v>
      </c>
      <c r="AV254" s="13" t="s">
        <v>85</v>
      </c>
      <c r="AW254" s="13" t="s">
        <v>32</v>
      </c>
      <c r="AX254" s="13" t="s">
        <v>77</v>
      </c>
      <c r="AY254" s="186" t="s">
        <v>150</v>
      </c>
    </row>
    <row r="255" s="14" customFormat="1">
      <c r="A255" s="14"/>
      <c r="B255" s="192"/>
      <c r="C255" s="14"/>
      <c r="D255" s="185" t="s">
        <v>160</v>
      </c>
      <c r="E255" s="193" t="s">
        <v>1</v>
      </c>
      <c r="F255" s="194" t="s">
        <v>320</v>
      </c>
      <c r="G255" s="14"/>
      <c r="H255" s="195">
        <v>170.429</v>
      </c>
      <c r="I255" s="196"/>
      <c r="J255" s="14"/>
      <c r="K255" s="14"/>
      <c r="L255" s="192"/>
      <c r="M255" s="197"/>
      <c r="N255" s="198"/>
      <c r="O255" s="198"/>
      <c r="P255" s="198"/>
      <c r="Q255" s="198"/>
      <c r="R255" s="198"/>
      <c r="S255" s="198"/>
      <c r="T255" s="19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3" t="s">
        <v>160</v>
      </c>
      <c r="AU255" s="193" t="s">
        <v>158</v>
      </c>
      <c r="AV255" s="14" t="s">
        <v>158</v>
      </c>
      <c r="AW255" s="14" t="s">
        <v>32</v>
      </c>
      <c r="AX255" s="14" t="s">
        <v>77</v>
      </c>
      <c r="AY255" s="193" t="s">
        <v>150</v>
      </c>
    </row>
    <row r="256" s="14" customFormat="1">
      <c r="A256" s="14"/>
      <c r="B256" s="192"/>
      <c r="C256" s="14"/>
      <c r="D256" s="185" t="s">
        <v>160</v>
      </c>
      <c r="E256" s="193" t="s">
        <v>1</v>
      </c>
      <c r="F256" s="194" t="s">
        <v>321</v>
      </c>
      <c r="G256" s="14"/>
      <c r="H256" s="195">
        <v>-29.61</v>
      </c>
      <c r="I256" s="196"/>
      <c r="J256" s="14"/>
      <c r="K256" s="14"/>
      <c r="L256" s="192"/>
      <c r="M256" s="197"/>
      <c r="N256" s="198"/>
      <c r="O256" s="198"/>
      <c r="P256" s="198"/>
      <c r="Q256" s="198"/>
      <c r="R256" s="198"/>
      <c r="S256" s="198"/>
      <c r="T256" s="19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3" t="s">
        <v>160</v>
      </c>
      <c r="AU256" s="193" t="s">
        <v>158</v>
      </c>
      <c r="AV256" s="14" t="s">
        <v>158</v>
      </c>
      <c r="AW256" s="14" t="s">
        <v>32</v>
      </c>
      <c r="AX256" s="14" t="s">
        <v>77</v>
      </c>
      <c r="AY256" s="193" t="s">
        <v>150</v>
      </c>
    </row>
    <row r="257" s="13" customFormat="1">
      <c r="A257" s="13"/>
      <c r="B257" s="184"/>
      <c r="C257" s="13"/>
      <c r="D257" s="185" t="s">
        <v>160</v>
      </c>
      <c r="E257" s="186" t="s">
        <v>1</v>
      </c>
      <c r="F257" s="187" t="s">
        <v>322</v>
      </c>
      <c r="G257" s="13"/>
      <c r="H257" s="186" t="s">
        <v>1</v>
      </c>
      <c r="I257" s="188"/>
      <c r="J257" s="13"/>
      <c r="K257" s="13"/>
      <c r="L257" s="184"/>
      <c r="M257" s="189"/>
      <c r="N257" s="190"/>
      <c r="O257" s="190"/>
      <c r="P257" s="190"/>
      <c r="Q257" s="190"/>
      <c r="R257" s="190"/>
      <c r="S257" s="190"/>
      <c r="T257" s="19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6" t="s">
        <v>160</v>
      </c>
      <c r="AU257" s="186" t="s">
        <v>158</v>
      </c>
      <c r="AV257" s="13" t="s">
        <v>85</v>
      </c>
      <c r="AW257" s="13" t="s">
        <v>32</v>
      </c>
      <c r="AX257" s="13" t="s">
        <v>77</v>
      </c>
      <c r="AY257" s="186" t="s">
        <v>150</v>
      </c>
    </row>
    <row r="258" s="14" customFormat="1">
      <c r="A258" s="14"/>
      <c r="B258" s="192"/>
      <c r="C258" s="14"/>
      <c r="D258" s="185" t="s">
        <v>160</v>
      </c>
      <c r="E258" s="193" t="s">
        <v>1</v>
      </c>
      <c r="F258" s="194" t="s">
        <v>323</v>
      </c>
      <c r="G258" s="14"/>
      <c r="H258" s="195">
        <v>5.84</v>
      </c>
      <c r="I258" s="196"/>
      <c r="J258" s="14"/>
      <c r="K258" s="14"/>
      <c r="L258" s="192"/>
      <c r="M258" s="197"/>
      <c r="N258" s="198"/>
      <c r="O258" s="198"/>
      <c r="P258" s="198"/>
      <c r="Q258" s="198"/>
      <c r="R258" s="198"/>
      <c r="S258" s="198"/>
      <c r="T258" s="19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3" t="s">
        <v>160</v>
      </c>
      <c r="AU258" s="193" t="s">
        <v>158</v>
      </c>
      <c r="AV258" s="14" t="s">
        <v>158</v>
      </c>
      <c r="AW258" s="14" t="s">
        <v>32</v>
      </c>
      <c r="AX258" s="14" t="s">
        <v>77</v>
      </c>
      <c r="AY258" s="193" t="s">
        <v>150</v>
      </c>
    </row>
    <row r="259" s="15" customFormat="1">
      <c r="A259" s="15"/>
      <c r="B259" s="200"/>
      <c r="C259" s="15"/>
      <c r="D259" s="185" t="s">
        <v>160</v>
      </c>
      <c r="E259" s="201" t="s">
        <v>1</v>
      </c>
      <c r="F259" s="202" t="s">
        <v>163</v>
      </c>
      <c r="G259" s="15"/>
      <c r="H259" s="203">
        <v>267.93199999999996</v>
      </c>
      <c r="I259" s="204"/>
      <c r="J259" s="15"/>
      <c r="K259" s="15"/>
      <c r="L259" s="200"/>
      <c r="M259" s="205"/>
      <c r="N259" s="206"/>
      <c r="O259" s="206"/>
      <c r="P259" s="206"/>
      <c r="Q259" s="206"/>
      <c r="R259" s="206"/>
      <c r="S259" s="206"/>
      <c r="T259" s="20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01" t="s">
        <v>160</v>
      </c>
      <c r="AU259" s="201" t="s">
        <v>158</v>
      </c>
      <c r="AV259" s="15" t="s">
        <v>157</v>
      </c>
      <c r="AW259" s="15" t="s">
        <v>32</v>
      </c>
      <c r="AX259" s="15" t="s">
        <v>85</v>
      </c>
      <c r="AY259" s="201" t="s">
        <v>150</v>
      </c>
    </row>
    <row r="260" s="2" customFormat="1" ht="24.15" customHeight="1">
      <c r="A260" s="37"/>
      <c r="B260" s="170"/>
      <c r="C260" s="171" t="s">
        <v>324</v>
      </c>
      <c r="D260" s="171" t="s">
        <v>152</v>
      </c>
      <c r="E260" s="172" t="s">
        <v>325</v>
      </c>
      <c r="F260" s="173" t="s">
        <v>326</v>
      </c>
      <c r="G260" s="174" t="s">
        <v>155</v>
      </c>
      <c r="H260" s="175">
        <v>135.126</v>
      </c>
      <c r="I260" s="176"/>
      <c r="J260" s="177">
        <f>ROUND(I260*H260,2)</f>
        <v>0</v>
      </c>
      <c r="K260" s="173" t="s">
        <v>156</v>
      </c>
      <c r="L260" s="38"/>
      <c r="M260" s="178" t="s">
        <v>1</v>
      </c>
      <c r="N260" s="179" t="s">
        <v>43</v>
      </c>
      <c r="O260" s="76"/>
      <c r="P260" s="180">
        <f>O260*H260</f>
        <v>0</v>
      </c>
      <c r="Q260" s="180">
        <v>0.33555</v>
      </c>
      <c r="R260" s="180">
        <f>Q260*H260</f>
        <v>45.341529300000008</v>
      </c>
      <c r="S260" s="180">
        <v>0</v>
      </c>
      <c r="T260" s="18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2" t="s">
        <v>157</v>
      </c>
      <c r="AT260" s="182" t="s">
        <v>152</v>
      </c>
      <c r="AU260" s="182" t="s">
        <v>158</v>
      </c>
      <c r="AY260" s="18" t="s">
        <v>150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8" t="s">
        <v>158</v>
      </c>
      <c r="BK260" s="183">
        <f>ROUND(I260*H260,2)</f>
        <v>0</v>
      </c>
      <c r="BL260" s="18" t="s">
        <v>157</v>
      </c>
      <c r="BM260" s="182" t="s">
        <v>327</v>
      </c>
    </row>
    <row r="261" s="13" customFormat="1">
      <c r="A261" s="13"/>
      <c r="B261" s="184"/>
      <c r="C261" s="13"/>
      <c r="D261" s="185" t="s">
        <v>160</v>
      </c>
      <c r="E261" s="186" t="s">
        <v>1</v>
      </c>
      <c r="F261" s="187" t="s">
        <v>328</v>
      </c>
      <c r="G261" s="13"/>
      <c r="H261" s="186" t="s">
        <v>1</v>
      </c>
      <c r="I261" s="188"/>
      <c r="J261" s="13"/>
      <c r="K261" s="13"/>
      <c r="L261" s="184"/>
      <c r="M261" s="189"/>
      <c r="N261" s="190"/>
      <c r="O261" s="190"/>
      <c r="P261" s="190"/>
      <c r="Q261" s="190"/>
      <c r="R261" s="190"/>
      <c r="S261" s="190"/>
      <c r="T261" s="19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6" t="s">
        <v>160</v>
      </c>
      <c r="AU261" s="186" t="s">
        <v>158</v>
      </c>
      <c r="AV261" s="13" t="s">
        <v>85</v>
      </c>
      <c r="AW261" s="13" t="s">
        <v>32</v>
      </c>
      <c r="AX261" s="13" t="s">
        <v>77</v>
      </c>
      <c r="AY261" s="186" t="s">
        <v>150</v>
      </c>
    </row>
    <row r="262" s="14" customFormat="1">
      <c r="A262" s="14"/>
      <c r="B262" s="192"/>
      <c r="C262" s="14"/>
      <c r="D262" s="185" t="s">
        <v>160</v>
      </c>
      <c r="E262" s="193" t="s">
        <v>1</v>
      </c>
      <c r="F262" s="194" t="s">
        <v>329</v>
      </c>
      <c r="G262" s="14"/>
      <c r="H262" s="195">
        <v>38.314</v>
      </c>
      <c r="I262" s="196"/>
      <c r="J262" s="14"/>
      <c r="K262" s="14"/>
      <c r="L262" s="192"/>
      <c r="M262" s="197"/>
      <c r="N262" s="198"/>
      <c r="O262" s="198"/>
      <c r="P262" s="198"/>
      <c r="Q262" s="198"/>
      <c r="R262" s="198"/>
      <c r="S262" s="198"/>
      <c r="T262" s="19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3" t="s">
        <v>160</v>
      </c>
      <c r="AU262" s="193" t="s">
        <v>158</v>
      </c>
      <c r="AV262" s="14" t="s">
        <v>158</v>
      </c>
      <c r="AW262" s="14" t="s">
        <v>32</v>
      </c>
      <c r="AX262" s="14" t="s">
        <v>77</v>
      </c>
      <c r="AY262" s="193" t="s">
        <v>150</v>
      </c>
    </row>
    <row r="263" s="14" customFormat="1">
      <c r="A263" s="14"/>
      <c r="B263" s="192"/>
      <c r="C263" s="14"/>
      <c r="D263" s="185" t="s">
        <v>160</v>
      </c>
      <c r="E263" s="193" t="s">
        <v>1</v>
      </c>
      <c r="F263" s="194" t="s">
        <v>330</v>
      </c>
      <c r="G263" s="14"/>
      <c r="H263" s="195">
        <v>-1.68</v>
      </c>
      <c r="I263" s="196"/>
      <c r="J263" s="14"/>
      <c r="K263" s="14"/>
      <c r="L263" s="192"/>
      <c r="M263" s="197"/>
      <c r="N263" s="198"/>
      <c r="O263" s="198"/>
      <c r="P263" s="198"/>
      <c r="Q263" s="198"/>
      <c r="R263" s="198"/>
      <c r="S263" s="198"/>
      <c r="T263" s="19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3" t="s">
        <v>160</v>
      </c>
      <c r="AU263" s="193" t="s">
        <v>158</v>
      </c>
      <c r="AV263" s="14" t="s">
        <v>158</v>
      </c>
      <c r="AW263" s="14" t="s">
        <v>32</v>
      </c>
      <c r="AX263" s="14" t="s">
        <v>77</v>
      </c>
      <c r="AY263" s="193" t="s">
        <v>150</v>
      </c>
    </row>
    <row r="264" s="13" customFormat="1">
      <c r="A264" s="13"/>
      <c r="B264" s="184"/>
      <c r="C264" s="13"/>
      <c r="D264" s="185" t="s">
        <v>160</v>
      </c>
      <c r="E264" s="186" t="s">
        <v>1</v>
      </c>
      <c r="F264" s="187" t="s">
        <v>331</v>
      </c>
      <c r="G264" s="13"/>
      <c r="H264" s="186" t="s">
        <v>1</v>
      </c>
      <c r="I264" s="188"/>
      <c r="J264" s="13"/>
      <c r="K264" s="13"/>
      <c r="L264" s="184"/>
      <c r="M264" s="189"/>
      <c r="N264" s="190"/>
      <c r="O264" s="190"/>
      <c r="P264" s="190"/>
      <c r="Q264" s="190"/>
      <c r="R264" s="190"/>
      <c r="S264" s="190"/>
      <c r="T264" s="19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6" t="s">
        <v>160</v>
      </c>
      <c r="AU264" s="186" t="s">
        <v>158</v>
      </c>
      <c r="AV264" s="13" t="s">
        <v>85</v>
      </c>
      <c r="AW264" s="13" t="s">
        <v>32</v>
      </c>
      <c r="AX264" s="13" t="s">
        <v>77</v>
      </c>
      <c r="AY264" s="186" t="s">
        <v>150</v>
      </c>
    </row>
    <row r="265" s="14" customFormat="1">
      <c r="A265" s="14"/>
      <c r="B265" s="192"/>
      <c r="C265" s="14"/>
      <c r="D265" s="185" t="s">
        <v>160</v>
      </c>
      <c r="E265" s="193" t="s">
        <v>1</v>
      </c>
      <c r="F265" s="194" t="s">
        <v>317</v>
      </c>
      <c r="G265" s="14"/>
      <c r="H265" s="195">
        <v>157.603</v>
      </c>
      <c r="I265" s="196"/>
      <c r="J265" s="14"/>
      <c r="K265" s="14"/>
      <c r="L265" s="192"/>
      <c r="M265" s="197"/>
      <c r="N265" s="198"/>
      <c r="O265" s="198"/>
      <c r="P265" s="198"/>
      <c r="Q265" s="198"/>
      <c r="R265" s="198"/>
      <c r="S265" s="198"/>
      <c r="T265" s="19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3" t="s">
        <v>160</v>
      </c>
      <c r="AU265" s="193" t="s">
        <v>158</v>
      </c>
      <c r="AV265" s="14" t="s">
        <v>158</v>
      </c>
      <c r="AW265" s="14" t="s">
        <v>32</v>
      </c>
      <c r="AX265" s="14" t="s">
        <v>77</v>
      </c>
      <c r="AY265" s="193" t="s">
        <v>150</v>
      </c>
    </row>
    <row r="266" s="14" customFormat="1">
      <c r="A266" s="14"/>
      <c r="B266" s="192"/>
      <c r="C266" s="14"/>
      <c r="D266" s="185" t="s">
        <v>160</v>
      </c>
      <c r="E266" s="193" t="s">
        <v>1</v>
      </c>
      <c r="F266" s="194" t="s">
        <v>332</v>
      </c>
      <c r="G266" s="14"/>
      <c r="H266" s="195">
        <v>-59.111</v>
      </c>
      <c r="I266" s="196"/>
      <c r="J266" s="14"/>
      <c r="K266" s="14"/>
      <c r="L266" s="192"/>
      <c r="M266" s="197"/>
      <c r="N266" s="198"/>
      <c r="O266" s="198"/>
      <c r="P266" s="198"/>
      <c r="Q266" s="198"/>
      <c r="R266" s="198"/>
      <c r="S266" s="198"/>
      <c r="T266" s="19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3" t="s">
        <v>160</v>
      </c>
      <c r="AU266" s="193" t="s">
        <v>158</v>
      </c>
      <c r="AV266" s="14" t="s">
        <v>158</v>
      </c>
      <c r="AW266" s="14" t="s">
        <v>32</v>
      </c>
      <c r="AX266" s="14" t="s">
        <v>77</v>
      </c>
      <c r="AY266" s="193" t="s">
        <v>150</v>
      </c>
    </row>
    <row r="267" s="15" customFormat="1">
      <c r="A267" s="15"/>
      <c r="B267" s="200"/>
      <c r="C267" s="15"/>
      <c r="D267" s="185" t="s">
        <v>160</v>
      </c>
      <c r="E267" s="201" t="s">
        <v>1</v>
      </c>
      <c r="F267" s="202" t="s">
        <v>163</v>
      </c>
      <c r="G267" s="15"/>
      <c r="H267" s="203">
        <v>135.12600000000003</v>
      </c>
      <c r="I267" s="204"/>
      <c r="J267" s="15"/>
      <c r="K267" s="15"/>
      <c r="L267" s="200"/>
      <c r="M267" s="205"/>
      <c r="N267" s="206"/>
      <c r="O267" s="206"/>
      <c r="P267" s="206"/>
      <c r="Q267" s="206"/>
      <c r="R267" s="206"/>
      <c r="S267" s="206"/>
      <c r="T267" s="20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01" t="s">
        <v>160</v>
      </c>
      <c r="AU267" s="201" t="s">
        <v>158</v>
      </c>
      <c r="AV267" s="15" t="s">
        <v>157</v>
      </c>
      <c r="AW267" s="15" t="s">
        <v>32</v>
      </c>
      <c r="AX267" s="15" t="s">
        <v>85</v>
      </c>
      <c r="AY267" s="201" t="s">
        <v>150</v>
      </c>
    </row>
    <row r="268" s="2" customFormat="1" ht="33" customHeight="1">
      <c r="A268" s="37"/>
      <c r="B268" s="170"/>
      <c r="C268" s="171" t="s">
        <v>333</v>
      </c>
      <c r="D268" s="171" t="s">
        <v>152</v>
      </c>
      <c r="E268" s="172" t="s">
        <v>334</v>
      </c>
      <c r="F268" s="173" t="s">
        <v>335</v>
      </c>
      <c r="G268" s="174" t="s">
        <v>155</v>
      </c>
      <c r="H268" s="175">
        <v>305.705</v>
      </c>
      <c r="I268" s="176"/>
      <c r="J268" s="177">
        <f>ROUND(I268*H268,2)</f>
        <v>0</v>
      </c>
      <c r="K268" s="173" t="s">
        <v>156</v>
      </c>
      <c r="L268" s="38"/>
      <c r="M268" s="178" t="s">
        <v>1</v>
      </c>
      <c r="N268" s="179" t="s">
        <v>43</v>
      </c>
      <c r="O268" s="76"/>
      <c r="P268" s="180">
        <f>O268*H268</f>
        <v>0</v>
      </c>
      <c r="Q268" s="180">
        <v>0.34946</v>
      </c>
      <c r="R268" s="180">
        <f>Q268*H268</f>
        <v>106.83166929999998</v>
      </c>
      <c r="S268" s="180">
        <v>0</v>
      </c>
      <c r="T268" s="18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2" t="s">
        <v>157</v>
      </c>
      <c r="AT268" s="182" t="s">
        <v>152</v>
      </c>
      <c r="AU268" s="182" t="s">
        <v>158</v>
      </c>
      <c r="AY268" s="18" t="s">
        <v>150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8" t="s">
        <v>158</v>
      </c>
      <c r="BK268" s="183">
        <f>ROUND(I268*H268,2)</f>
        <v>0</v>
      </c>
      <c r="BL268" s="18" t="s">
        <v>157</v>
      </c>
      <c r="BM268" s="182" t="s">
        <v>336</v>
      </c>
    </row>
    <row r="269" s="13" customFormat="1">
      <c r="A269" s="13"/>
      <c r="B269" s="184"/>
      <c r="C269" s="13"/>
      <c r="D269" s="185" t="s">
        <v>160</v>
      </c>
      <c r="E269" s="186" t="s">
        <v>1</v>
      </c>
      <c r="F269" s="187" t="s">
        <v>328</v>
      </c>
      <c r="G269" s="13"/>
      <c r="H269" s="186" t="s">
        <v>1</v>
      </c>
      <c r="I269" s="188"/>
      <c r="J269" s="13"/>
      <c r="K269" s="13"/>
      <c r="L269" s="184"/>
      <c r="M269" s="189"/>
      <c r="N269" s="190"/>
      <c r="O269" s="190"/>
      <c r="P269" s="190"/>
      <c r="Q269" s="190"/>
      <c r="R269" s="190"/>
      <c r="S269" s="190"/>
      <c r="T269" s="19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6" t="s">
        <v>160</v>
      </c>
      <c r="AU269" s="186" t="s">
        <v>158</v>
      </c>
      <c r="AV269" s="13" t="s">
        <v>85</v>
      </c>
      <c r="AW269" s="13" t="s">
        <v>32</v>
      </c>
      <c r="AX269" s="13" t="s">
        <v>77</v>
      </c>
      <c r="AY269" s="186" t="s">
        <v>150</v>
      </c>
    </row>
    <row r="270" s="14" customFormat="1">
      <c r="A270" s="14"/>
      <c r="B270" s="192"/>
      <c r="C270" s="14"/>
      <c r="D270" s="185" t="s">
        <v>160</v>
      </c>
      <c r="E270" s="193" t="s">
        <v>1</v>
      </c>
      <c r="F270" s="194" t="s">
        <v>337</v>
      </c>
      <c r="G270" s="14"/>
      <c r="H270" s="195">
        <v>8.288</v>
      </c>
      <c r="I270" s="196"/>
      <c r="J270" s="14"/>
      <c r="K270" s="14"/>
      <c r="L270" s="192"/>
      <c r="M270" s="197"/>
      <c r="N270" s="198"/>
      <c r="O270" s="198"/>
      <c r="P270" s="198"/>
      <c r="Q270" s="198"/>
      <c r="R270" s="198"/>
      <c r="S270" s="198"/>
      <c r="T270" s="19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3" t="s">
        <v>160</v>
      </c>
      <c r="AU270" s="193" t="s">
        <v>158</v>
      </c>
      <c r="AV270" s="14" t="s">
        <v>158</v>
      </c>
      <c r="AW270" s="14" t="s">
        <v>32</v>
      </c>
      <c r="AX270" s="14" t="s">
        <v>77</v>
      </c>
      <c r="AY270" s="193" t="s">
        <v>150</v>
      </c>
    </row>
    <row r="271" s="13" customFormat="1">
      <c r="A271" s="13"/>
      <c r="B271" s="184"/>
      <c r="C271" s="13"/>
      <c r="D271" s="185" t="s">
        <v>160</v>
      </c>
      <c r="E271" s="186" t="s">
        <v>1</v>
      </c>
      <c r="F271" s="187" t="s">
        <v>331</v>
      </c>
      <c r="G271" s="13"/>
      <c r="H271" s="186" t="s">
        <v>1</v>
      </c>
      <c r="I271" s="188"/>
      <c r="J271" s="13"/>
      <c r="K271" s="13"/>
      <c r="L271" s="184"/>
      <c r="M271" s="189"/>
      <c r="N271" s="190"/>
      <c r="O271" s="190"/>
      <c r="P271" s="190"/>
      <c r="Q271" s="190"/>
      <c r="R271" s="190"/>
      <c r="S271" s="190"/>
      <c r="T271" s="19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6" t="s">
        <v>160</v>
      </c>
      <c r="AU271" s="186" t="s">
        <v>158</v>
      </c>
      <c r="AV271" s="13" t="s">
        <v>85</v>
      </c>
      <c r="AW271" s="13" t="s">
        <v>32</v>
      </c>
      <c r="AX271" s="13" t="s">
        <v>77</v>
      </c>
      <c r="AY271" s="186" t="s">
        <v>150</v>
      </c>
    </row>
    <row r="272" s="14" customFormat="1">
      <c r="A272" s="14"/>
      <c r="B272" s="192"/>
      <c r="C272" s="14"/>
      <c r="D272" s="185" t="s">
        <v>160</v>
      </c>
      <c r="E272" s="193" t="s">
        <v>1</v>
      </c>
      <c r="F272" s="194" t="s">
        <v>338</v>
      </c>
      <c r="G272" s="14"/>
      <c r="H272" s="195">
        <v>133.25</v>
      </c>
      <c r="I272" s="196"/>
      <c r="J272" s="14"/>
      <c r="K272" s="14"/>
      <c r="L272" s="192"/>
      <c r="M272" s="197"/>
      <c r="N272" s="198"/>
      <c r="O272" s="198"/>
      <c r="P272" s="198"/>
      <c r="Q272" s="198"/>
      <c r="R272" s="198"/>
      <c r="S272" s="198"/>
      <c r="T272" s="19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3" t="s">
        <v>160</v>
      </c>
      <c r="AU272" s="193" t="s">
        <v>158</v>
      </c>
      <c r="AV272" s="14" t="s">
        <v>158</v>
      </c>
      <c r="AW272" s="14" t="s">
        <v>32</v>
      </c>
      <c r="AX272" s="14" t="s">
        <v>77</v>
      </c>
      <c r="AY272" s="193" t="s">
        <v>150</v>
      </c>
    </row>
    <row r="273" s="14" customFormat="1">
      <c r="A273" s="14"/>
      <c r="B273" s="192"/>
      <c r="C273" s="14"/>
      <c r="D273" s="185" t="s">
        <v>160</v>
      </c>
      <c r="E273" s="193" t="s">
        <v>1</v>
      </c>
      <c r="F273" s="194" t="s">
        <v>339</v>
      </c>
      <c r="G273" s="14"/>
      <c r="H273" s="195">
        <v>-8.4</v>
      </c>
      <c r="I273" s="196"/>
      <c r="J273" s="14"/>
      <c r="K273" s="14"/>
      <c r="L273" s="192"/>
      <c r="M273" s="197"/>
      <c r="N273" s="198"/>
      <c r="O273" s="198"/>
      <c r="P273" s="198"/>
      <c r="Q273" s="198"/>
      <c r="R273" s="198"/>
      <c r="S273" s="198"/>
      <c r="T273" s="19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3" t="s">
        <v>160</v>
      </c>
      <c r="AU273" s="193" t="s">
        <v>158</v>
      </c>
      <c r="AV273" s="14" t="s">
        <v>158</v>
      </c>
      <c r="AW273" s="14" t="s">
        <v>32</v>
      </c>
      <c r="AX273" s="14" t="s">
        <v>77</v>
      </c>
      <c r="AY273" s="193" t="s">
        <v>150</v>
      </c>
    </row>
    <row r="274" s="13" customFormat="1">
      <c r="A274" s="13"/>
      <c r="B274" s="184"/>
      <c r="C274" s="13"/>
      <c r="D274" s="185" t="s">
        <v>160</v>
      </c>
      <c r="E274" s="186" t="s">
        <v>1</v>
      </c>
      <c r="F274" s="187" t="s">
        <v>316</v>
      </c>
      <c r="G274" s="13"/>
      <c r="H274" s="186" t="s">
        <v>1</v>
      </c>
      <c r="I274" s="188"/>
      <c r="J274" s="13"/>
      <c r="K274" s="13"/>
      <c r="L274" s="184"/>
      <c r="M274" s="189"/>
      <c r="N274" s="190"/>
      <c r="O274" s="190"/>
      <c r="P274" s="190"/>
      <c r="Q274" s="190"/>
      <c r="R274" s="190"/>
      <c r="S274" s="190"/>
      <c r="T274" s="19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6" t="s">
        <v>160</v>
      </c>
      <c r="AU274" s="186" t="s">
        <v>158</v>
      </c>
      <c r="AV274" s="13" t="s">
        <v>85</v>
      </c>
      <c r="AW274" s="13" t="s">
        <v>32</v>
      </c>
      <c r="AX274" s="13" t="s">
        <v>77</v>
      </c>
      <c r="AY274" s="186" t="s">
        <v>150</v>
      </c>
    </row>
    <row r="275" s="14" customFormat="1">
      <c r="A275" s="14"/>
      <c r="B275" s="192"/>
      <c r="C275" s="14"/>
      <c r="D275" s="185" t="s">
        <v>160</v>
      </c>
      <c r="E275" s="193" t="s">
        <v>1</v>
      </c>
      <c r="F275" s="194" t="s">
        <v>338</v>
      </c>
      <c r="G275" s="14"/>
      <c r="H275" s="195">
        <v>133.25</v>
      </c>
      <c r="I275" s="196"/>
      <c r="J275" s="14"/>
      <c r="K275" s="14"/>
      <c r="L275" s="192"/>
      <c r="M275" s="197"/>
      <c r="N275" s="198"/>
      <c r="O275" s="198"/>
      <c r="P275" s="198"/>
      <c r="Q275" s="198"/>
      <c r="R275" s="198"/>
      <c r="S275" s="198"/>
      <c r="T275" s="19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3" t="s">
        <v>160</v>
      </c>
      <c r="AU275" s="193" t="s">
        <v>158</v>
      </c>
      <c r="AV275" s="14" t="s">
        <v>158</v>
      </c>
      <c r="AW275" s="14" t="s">
        <v>32</v>
      </c>
      <c r="AX275" s="14" t="s">
        <v>77</v>
      </c>
      <c r="AY275" s="193" t="s">
        <v>150</v>
      </c>
    </row>
    <row r="276" s="14" customFormat="1">
      <c r="A276" s="14"/>
      <c r="B276" s="192"/>
      <c r="C276" s="14"/>
      <c r="D276" s="185" t="s">
        <v>160</v>
      </c>
      <c r="E276" s="193" t="s">
        <v>1</v>
      </c>
      <c r="F276" s="194" t="s">
        <v>339</v>
      </c>
      <c r="G276" s="14"/>
      <c r="H276" s="195">
        <v>-8.4</v>
      </c>
      <c r="I276" s="196"/>
      <c r="J276" s="14"/>
      <c r="K276" s="14"/>
      <c r="L276" s="192"/>
      <c r="M276" s="197"/>
      <c r="N276" s="198"/>
      <c r="O276" s="198"/>
      <c r="P276" s="198"/>
      <c r="Q276" s="198"/>
      <c r="R276" s="198"/>
      <c r="S276" s="198"/>
      <c r="T276" s="19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3" t="s">
        <v>160</v>
      </c>
      <c r="AU276" s="193" t="s">
        <v>158</v>
      </c>
      <c r="AV276" s="14" t="s">
        <v>158</v>
      </c>
      <c r="AW276" s="14" t="s">
        <v>32</v>
      </c>
      <c r="AX276" s="14" t="s">
        <v>77</v>
      </c>
      <c r="AY276" s="193" t="s">
        <v>150</v>
      </c>
    </row>
    <row r="277" s="13" customFormat="1">
      <c r="A277" s="13"/>
      <c r="B277" s="184"/>
      <c r="C277" s="13"/>
      <c r="D277" s="185" t="s">
        <v>160</v>
      </c>
      <c r="E277" s="186" t="s">
        <v>1</v>
      </c>
      <c r="F277" s="187" t="s">
        <v>319</v>
      </c>
      <c r="G277" s="13"/>
      <c r="H277" s="186" t="s">
        <v>1</v>
      </c>
      <c r="I277" s="188"/>
      <c r="J277" s="13"/>
      <c r="K277" s="13"/>
      <c r="L277" s="184"/>
      <c r="M277" s="189"/>
      <c r="N277" s="190"/>
      <c r="O277" s="190"/>
      <c r="P277" s="190"/>
      <c r="Q277" s="190"/>
      <c r="R277" s="190"/>
      <c r="S277" s="190"/>
      <c r="T277" s="19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6" t="s">
        <v>160</v>
      </c>
      <c r="AU277" s="186" t="s">
        <v>158</v>
      </c>
      <c r="AV277" s="13" t="s">
        <v>85</v>
      </c>
      <c r="AW277" s="13" t="s">
        <v>32</v>
      </c>
      <c r="AX277" s="13" t="s">
        <v>77</v>
      </c>
      <c r="AY277" s="186" t="s">
        <v>150</v>
      </c>
    </row>
    <row r="278" s="14" customFormat="1">
      <c r="A278" s="14"/>
      <c r="B278" s="192"/>
      <c r="C278" s="14"/>
      <c r="D278" s="185" t="s">
        <v>160</v>
      </c>
      <c r="E278" s="193" t="s">
        <v>1</v>
      </c>
      <c r="F278" s="194" t="s">
        <v>340</v>
      </c>
      <c r="G278" s="14"/>
      <c r="H278" s="195">
        <v>51.077</v>
      </c>
      <c r="I278" s="196"/>
      <c r="J278" s="14"/>
      <c r="K278" s="14"/>
      <c r="L278" s="192"/>
      <c r="M278" s="197"/>
      <c r="N278" s="198"/>
      <c r="O278" s="198"/>
      <c r="P278" s="198"/>
      <c r="Q278" s="198"/>
      <c r="R278" s="198"/>
      <c r="S278" s="198"/>
      <c r="T278" s="19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3" t="s">
        <v>160</v>
      </c>
      <c r="AU278" s="193" t="s">
        <v>158</v>
      </c>
      <c r="AV278" s="14" t="s">
        <v>158</v>
      </c>
      <c r="AW278" s="14" t="s">
        <v>32</v>
      </c>
      <c r="AX278" s="14" t="s">
        <v>77</v>
      </c>
      <c r="AY278" s="193" t="s">
        <v>150</v>
      </c>
    </row>
    <row r="279" s="14" customFormat="1">
      <c r="A279" s="14"/>
      <c r="B279" s="192"/>
      <c r="C279" s="14"/>
      <c r="D279" s="185" t="s">
        <v>160</v>
      </c>
      <c r="E279" s="193" t="s">
        <v>1</v>
      </c>
      <c r="F279" s="194" t="s">
        <v>341</v>
      </c>
      <c r="G279" s="14"/>
      <c r="H279" s="195">
        <v>-3.36</v>
      </c>
      <c r="I279" s="196"/>
      <c r="J279" s="14"/>
      <c r="K279" s="14"/>
      <c r="L279" s="192"/>
      <c r="M279" s="197"/>
      <c r="N279" s="198"/>
      <c r="O279" s="198"/>
      <c r="P279" s="198"/>
      <c r="Q279" s="198"/>
      <c r="R279" s="198"/>
      <c r="S279" s="198"/>
      <c r="T279" s="19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3" t="s">
        <v>160</v>
      </c>
      <c r="AU279" s="193" t="s">
        <v>158</v>
      </c>
      <c r="AV279" s="14" t="s">
        <v>158</v>
      </c>
      <c r="AW279" s="14" t="s">
        <v>32</v>
      </c>
      <c r="AX279" s="14" t="s">
        <v>77</v>
      </c>
      <c r="AY279" s="193" t="s">
        <v>150</v>
      </c>
    </row>
    <row r="280" s="15" customFormat="1">
      <c r="A280" s="15"/>
      <c r="B280" s="200"/>
      <c r="C280" s="15"/>
      <c r="D280" s="185" t="s">
        <v>160</v>
      </c>
      <c r="E280" s="201" t="s">
        <v>1</v>
      </c>
      <c r="F280" s="202" t="s">
        <v>163</v>
      </c>
      <c r="G280" s="15"/>
      <c r="H280" s="203">
        <v>305.70500000000004</v>
      </c>
      <c r="I280" s="204"/>
      <c r="J280" s="15"/>
      <c r="K280" s="15"/>
      <c r="L280" s="200"/>
      <c r="M280" s="205"/>
      <c r="N280" s="206"/>
      <c r="O280" s="206"/>
      <c r="P280" s="206"/>
      <c r="Q280" s="206"/>
      <c r="R280" s="206"/>
      <c r="S280" s="206"/>
      <c r="T280" s="20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01" t="s">
        <v>160</v>
      </c>
      <c r="AU280" s="201" t="s">
        <v>158</v>
      </c>
      <c r="AV280" s="15" t="s">
        <v>157</v>
      </c>
      <c r="AW280" s="15" t="s">
        <v>32</v>
      </c>
      <c r="AX280" s="15" t="s">
        <v>85</v>
      </c>
      <c r="AY280" s="201" t="s">
        <v>150</v>
      </c>
    </row>
    <row r="281" s="2" customFormat="1" ht="33" customHeight="1">
      <c r="A281" s="37"/>
      <c r="B281" s="170"/>
      <c r="C281" s="171" t="s">
        <v>342</v>
      </c>
      <c r="D281" s="171" t="s">
        <v>152</v>
      </c>
      <c r="E281" s="172" t="s">
        <v>343</v>
      </c>
      <c r="F281" s="173" t="s">
        <v>344</v>
      </c>
      <c r="G281" s="174" t="s">
        <v>155</v>
      </c>
      <c r="H281" s="175">
        <v>10.08</v>
      </c>
      <c r="I281" s="176"/>
      <c r="J281" s="177">
        <f>ROUND(I281*H281,2)</f>
        <v>0</v>
      </c>
      <c r="K281" s="173" t="s">
        <v>156</v>
      </c>
      <c r="L281" s="38"/>
      <c r="M281" s="178" t="s">
        <v>1</v>
      </c>
      <c r="N281" s="179" t="s">
        <v>43</v>
      </c>
      <c r="O281" s="76"/>
      <c r="P281" s="180">
        <f>O281*H281</f>
        <v>0</v>
      </c>
      <c r="Q281" s="180">
        <v>0.175</v>
      </c>
      <c r="R281" s="180">
        <f>Q281*H281</f>
        <v>1.7639999999999997</v>
      </c>
      <c r="S281" s="180">
        <v>0</v>
      </c>
      <c r="T281" s="18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2" t="s">
        <v>157</v>
      </c>
      <c r="AT281" s="182" t="s">
        <v>152</v>
      </c>
      <c r="AU281" s="182" t="s">
        <v>158</v>
      </c>
      <c r="AY281" s="18" t="s">
        <v>150</v>
      </c>
      <c r="BE281" s="183">
        <f>IF(N281="základní",J281,0)</f>
        <v>0</v>
      </c>
      <c r="BF281" s="183">
        <f>IF(N281="snížená",J281,0)</f>
        <v>0</v>
      </c>
      <c r="BG281" s="183">
        <f>IF(N281="zákl. přenesená",J281,0)</f>
        <v>0</v>
      </c>
      <c r="BH281" s="183">
        <f>IF(N281="sníž. přenesená",J281,0)</f>
        <v>0</v>
      </c>
      <c r="BI281" s="183">
        <f>IF(N281="nulová",J281,0)</f>
        <v>0</v>
      </c>
      <c r="BJ281" s="18" t="s">
        <v>158</v>
      </c>
      <c r="BK281" s="183">
        <f>ROUND(I281*H281,2)</f>
        <v>0</v>
      </c>
      <c r="BL281" s="18" t="s">
        <v>157</v>
      </c>
      <c r="BM281" s="182" t="s">
        <v>345</v>
      </c>
    </row>
    <row r="282" s="13" customFormat="1">
      <c r="A282" s="13"/>
      <c r="B282" s="184"/>
      <c r="C282" s="13"/>
      <c r="D282" s="185" t="s">
        <v>160</v>
      </c>
      <c r="E282" s="186" t="s">
        <v>1</v>
      </c>
      <c r="F282" s="187" t="s">
        <v>331</v>
      </c>
      <c r="G282" s="13"/>
      <c r="H282" s="186" t="s">
        <v>1</v>
      </c>
      <c r="I282" s="188"/>
      <c r="J282" s="13"/>
      <c r="K282" s="13"/>
      <c r="L282" s="184"/>
      <c r="M282" s="189"/>
      <c r="N282" s="190"/>
      <c r="O282" s="190"/>
      <c r="P282" s="190"/>
      <c r="Q282" s="190"/>
      <c r="R282" s="190"/>
      <c r="S282" s="190"/>
      <c r="T282" s="19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6" t="s">
        <v>160</v>
      </c>
      <c r="AU282" s="186" t="s">
        <v>158</v>
      </c>
      <c r="AV282" s="13" t="s">
        <v>85</v>
      </c>
      <c r="AW282" s="13" t="s">
        <v>32</v>
      </c>
      <c r="AX282" s="13" t="s">
        <v>77</v>
      </c>
      <c r="AY282" s="186" t="s">
        <v>150</v>
      </c>
    </row>
    <row r="283" s="14" customFormat="1">
      <c r="A283" s="14"/>
      <c r="B283" s="192"/>
      <c r="C283" s="14"/>
      <c r="D283" s="185" t="s">
        <v>160</v>
      </c>
      <c r="E283" s="193" t="s">
        <v>1</v>
      </c>
      <c r="F283" s="194" t="s">
        <v>346</v>
      </c>
      <c r="G283" s="14"/>
      <c r="H283" s="195">
        <v>5.04</v>
      </c>
      <c r="I283" s="196"/>
      <c r="J283" s="14"/>
      <c r="K283" s="14"/>
      <c r="L283" s="192"/>
      <c r="M283" s="197"/>
      <c r="N283" s="198"/>
      <c r="O283" s="198"/>
      <c r="P283" s="198"/>
      <c r="Q283" s="198"/>
      <c r="R283" s="198"/>
      <c r="S283" s="198"/>
      <c r="T283" s="19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3" t="s">
        <v>160</v>
      </c>
      <c r="AU283" s="193" t="s">
        <v>158</v>
      </c>
      <c r="AV283" s="14" t="s">
        <v>158</v>
      </c>
      <c r="AW283" s="14" t="s">
        <v>32</v>
      </c>
      <c r="AX283" s="14" t="s">
        <v>77</v>
      </c>
      <c r="AY283" s="193" t="s">
        <v>150</v>
      </c>
    </row>
    <row r="284" s="13" customFormat="1">
      <c r="A284" s="13"/>
      <c r="B284" s="184"/>
      <c r="C284" s="13"/>
      <c r="D284" s="185" t="s">
        <v>160</v>
      </c>
      <c r="E284" s="186" t="s">
        <v>1</v>
      </c>
      <c r="F284" s="187" t="s">
        <v>316</v>
      </c>
      <c r="G284" s="13"/>
      <c r="H284" s="186" t="s">
        <v>1</v>
      </c>
      <c r="I284" s="188"/>
      <c r="J284" s="13"/>
      <c r="K284" s="13"/>
      <c r="L284" s="184"/>
      <c r="M284" s="189"/>
      <c r="N284" s="190"/>
      <c r="O284" s="190"/>
      <c r="P284" s="190"/>
      <c r="Q284" s="190"/>
      <c r="R284" s="190"/>
      <c r="S284" s="190"/>
      <c r="T284" s="19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6" t="s">
        <v>160</v>
      </c>
      <c r="AU284" s="186" t="s">
        <v>158</v>
      </c>
      <c r="AV284" s="13" t="s">
        <v>85</v>
      </c>
      <c r="AW284" s="13" t="s">
        <v>32</v>
      </c>
      <c r="AX284" s="13" t="s">
        <v>77</v>
      </c>
      <c r="AY284" s="186" t="s">
        <v>150</v>
      </c>
    </row>
    <row r="285" s="14" customFormat="1">
      <c r="A285" s="14"/>
      <c r="B285" s="192"/>
      <c r="C285" s="14"/>
      <c r="D285" s="185" t="s">
        <v>160</v>
      </c>
      <c r="E285" s="193" t="s">
        <v>1</v>
      </c>
      <c r="F285" s="194" t="s">
        <v>346</v>
      </c>
      <c r="G285" s="14"/>
      <c r="H285" s="195">
        <v>5.04</v>
      </c>
      <c r="I285" s="196"/>
      <c r="J285" s="14"/>
      <c r="K285" s="14"/>
      <c r="L285" s="192"/>
      <c r="M285" s="197"/>
      <c r="N285" s="198"/>
      <c r="O285" s="198"/>
      <c r="P285" s="198"/>
      <c r="Q285" s="198"/>
      <c r="R285" s="198"/>
      <c r="S285" s="198"/>
      <c r="T285" s="19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3" t="s">
        <v>160</v>
      </c>
      <c r="AU285" s="193" t="s">
        <v>158</v>
      </c>
      <c r="AV285" s="14" t="s">
        <v>158</v>
      </c>
      <c r="AW285" s="14" t="s">
        <v>32</v>
      </c>
      <c r="AX285" s="14" t="s">
        <v>77</v>
      </c>
      <c r="AY285" s="193" t="s">
        <v>150</v>
      </c>
    </row>
    <row r="286" s="15" customFormat="1">
      <c r="A286" s="15"/>
      <c r="B286" s="200"/>
      <c r="C286" s="15"/>
      <c r="D286" s="185" t="s">
        <v>160</v>
      </c>
      <c r="E286" s="201" t="s">
        <v>1</v>
      </c>
      <c r="F286" s="202" t="s">
        <v>163</v>
      </c>
      <c r="G286" s="15"/>
      <c r="H286" s="203">
        <v>10.08</v>
      </c>
      <c r="I286" s="204"/>
      <c r="J286" s="15"/>
      <c r="K286" s="15"/>
      <c r="L286" s="200"/>
      <c r="M286" s="205"/>
      <c r="N286" s="206"/>
      <c r="O286" s="206"/>
      <c r="P286" s="206"/>
      <c r="Q286" s="206"/>
      <c r="R286" s="206"/>
      <c r="S286" s="206"/>
      <c r="T286" s="20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01" t="s">
        <v>160</v>
      </c>
      <c r="AU286" s="201" t="s">
        <v>158</v>
      </c>
      <c r="AV286" s="15" t="s">
        <v>157</v>
      </c>
      <c r="AW286" s="15" t="s">
        <v>32</v>
      </c>
      <c r="AX286" s="15" t="s">
        <v>85</v>
      </c>
      <c r="AY286" s="201" t="s">
        <v>150</v>
      </c>
    </row>
    <row r="287" s="2" customFormat="1" ht="33" customHeight="1">
      <c r="A287" s="37"/>
      <c r="B287" s="170"/>
      <c r="C287" s="171" t="s">
        <v>347</v>
      </c>
      <c r="D287" s="171" t="s">
        <v>152</v>
      </c>
      <c r="E287" s="172" t="s">
        <v>348</v>
      </c>
      <c r="F287" s="173" t="s">
        <v>349</v>
      </c>
      <c r="G287" s="174" t="s">
        <v>350</v>
      </c>
      <c r="H287" s="175">
        <v>19</v>
      </c>
      <c r="I287" s="176"/>
      <c r="J287" s="177">
        <f>ROUND(I287*H287,2)</f>
        <v>0</v>
      </c>
      <c r="K287" s="173" t="s">
        <v>156</v>
      </c>
      <c r="L287" s="38"/>
      <c r="M287" s="178" t="s">
        <v>1</v>
      </c>
      <c r="N287" s="179" t="s">
        <v>43</v>
      </c>
      <c r="O287" s="76"/>
      <c r="P287" s="180">
        <f>O287*H287</f>
        <v>0</v>
      </c>
      <c r="Q287" s="180">
        <v>0.031649999999999996</v>
      </c>
      <c r="R287" s="180">
        <f>Q287*H287</f>
        <v>0.60135</v>
      </c>
      <c r="S287" s="180">
        <v>0</v>
      </c>
      <c r="T287" s="18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2" t="s">
        <v>157</v>
      </c>
      <c r="AT287" s="182" t="s">
        <v>152</v>
      </c>
      <c r="AU287" s="182" t="s">
        <v>158</v>
      </c>
      <c r="AY287" s="18" t="s">
        <v>150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8" t="s">
        <v>158</v>
      </c>
      <c r="BK287" s="183">
        <f>ROUND(I287*H287,2)</f>
        <v>0</v>
      </c>
      <c r="BL287" s="18" t="s">
        <v>157</v>
      </c>
      <c r="BM287" s="182" t="s">
        <v>351</v>
      </c>
    </row>
    <row r="288" s="2" customFormat="1" ht="21.75" customHeight="1">
      <c r="A288" s="37"/>
      <c r="B288" s="170"/>
      <c r="C288" s="171" t="s">
        <v>352</v>
      </c>
      <c r="D288" s="171" t="s">
        <v>152</v>
      </c>
      <c r="E288" s="172" t="s">
        <v>353</v>
      </c>
      <c r="F288" s="173" t="s">
        <v>354</v>
      </c>
      <c r="G288" s="174" t="s">
        <v>350</v>
      </c>
      <c r="H288" s="175">
        <v>3</v>
      </c>
      <c r="I288" s="176"/>
      <c r="J288" s="177">
        <f>ROUND(I288*H288,2)</f>
        <v>0</v>
      </c>
      <c r="K288" s="173" t="s">
        <v>156</v>
      </c>
      <c r="L288" s="38"/>
      <c r="M288" s="178" t="s">
        <v>1</v>
      </c>
      <c r="N288" s="179" t="s">
        <v>43</v>
      </c>
      <c r="O288" s="76"/>
      <c r="P288" s="180">
        <f>O288*H288</f>
        <v>0</v>
      </c>
      <c r="Q288" s="180">
        <v>0.02278</v>
      </c>
      <c r="R288" s="180">
        <f>Q288*H288</f>
        <v>0.068340000000000016</v>
      </c>
      <c r="S288" s="180">
        <v>0</v>
      </c>
      <c r="T288" s="18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2" t="s">
        <v>157</v>
      </c>
      <c r="AT288" s="182" t="s">
        <v>152</v>
      </c>
      <c r="AU288" s="182" t="s">
        <v>158</v>
      </c>
      <c r="AY288" s="18" t="s">
        <v>150</v>
      </c>
      <c r="BE288" s="183">
        <f>IF(N288="základní",J288,0)</f>
        <v>0</v>
      </c>
      <c r="BF288" s="183">
        <f>IF(N288="snížená",J288,0)</f>
        <v>0</v>
      </c>
      <c r="BG288" s="183">
        <f>IF(N288="zákl. přenesená",J288,0)</f>
        <v>0</v>
      </c>
      <c r="BH288" s="183">
        <f>IF(N288="sníž. přenesená",J288,0)</f>
        <v>0</v>
      </c>
      <c r="BI288" s="183">
        <f>IF(N288="nulová",J288,0)</f>
        <v>0</v>
      </c>
      <c r="BJ288" s="18" t="s">
        <v>158</v>
      </c>
      <c r="BK288" s="183">
        <f>ROUND(I288*H288,2)</f>
        <v>0</v>
      </c>
      <c r="BL288" s="18" t="s">
        <v>157</v>
      </c>
      <c r="BM288" s="182" t="s">
        <v>355</v>
      </c>
    </row>
    <row r="289" s="2" customFormat="1" ht="21.75" customHeight="1">
      <c r="A289" s="37"/>
      <c r="B289" s="170"/>
      <c r="C289" s="171" t="s">
        <v>356</v>
      </c>
      <c r="D289" s="171" t="s">
        <v>152</v>
      </c>
      <c r="E289" s="172" t="s">
        <v>357</v>
      </c>
      <c r="F289" s="173" t="s">
        <v>358</v>
      </c>
      <c r="G289" s="174" t="s">
        <v>350</v>
      </c>
      <c r="H289" s="175">
        <v>28</v>
      </c>
      <c r="I289" s="176"/>
      <c r="J289" s="177">
        <f>ROUND(I289*H289,2)</f>
        <v>0</v>
      </c>
      <c r="K289" s="173" t="s">
        <v>156</v>
      </c>
      <c r="L289" s="38"/>
      <c r="M289" s="178" t="s">
        <v>1</v>
      </c>
      <c r="N289" s="179" t="s">
        <v>43</v>
      </c>
      <c r="O289" s="76"/>
      <c r="P289" s="180">
        <f>O289*H289</f>
        <v>0</v>
      </c>
      <c r="Q289" s="180">
        <v>0.02693</v>
      </c>
      <c r="R289" s="180">
        <f>Q289*H289</f>
        <v>0.75403999999999984</v>
      </c>
      <c r="S289" s="180">
        <v>0</v>
      </c>
      <c r="T289" s="18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2" t="s">
        <v>157</v>
      </c>
      <c r="AT289" s="182" t="s">
        <v>152</v>
      </c>
      <c r="AU289" s="182" t="s">
        <v>158</v>
      </c>
      <c r="AY289" s="18" t="s">
        <v>150</v>
      </c>
      <c r="BE289" s="183">
        <f>IF(N289="základní",J289,0)</f>
        <v>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8" t="s">
        <v>158</v>
      </c>
      <c r="BK289" s="183">
        <f>ROUND(I289*H289,2)</f>
        <v>0</v>
      </c>
      <c r="BL289" s="18" t="s">
        <v>157</v>
      </c>
      <c r="BM289" s="182" t="s">
        <v>359</v>
      </c>
    </row>
    <row r="290" s="2" customFormat="1" ht="16.5" customHeight="1">
      <c r="A290" s="37"/>
      <c r="B290" s="170"/>
      <c r="C290" s="171" t="s">
        <v>360</v>
      </c>
      <c r="D290" s="171" t="s">
        <v>152</v>
      </c>
      <c r="E290" s="172" t="s">
        <v>361</v>
      </c>
      <c r="F290" s="173" t="s">
        <v>362</v>
      </c>
      <c r="G290" s="174" t="s">
        <v>166</v>
      </c>
      <c r="H290" s="175">
        <v>2.358</v>
      </c>
      <c r="I290" s="176"/>
      <c r="J290" s="177">
        <f>ROUND(I290*H290,2)</f>
        <v>0</v>
      </c>
      <c r="K290" s="173" t="s">
        <v>156</v>
      </c>
      <c r="L290" s="38"/>
      <c r="M290" s="178" t="s">
        <v>1</v>
      </c>
      <c r="N290" s="179" t="s">
        <v>43</v>
      </c>
      <c r="O290" s="76"/>
      <c r="P290" s="180">
        <f>O290*H290</f>
        <v>0</v>
      </c>
      <c r="Q290" s="180">
        <v>2.50188</v>
      </c>
      <c r="R290" s="180">
        <f>Q290*H290</f>
        <v>5.89943304</v>
      </c>
      <c r="S290" s="180">
        <v>0</v>
      </c>
      <c r="T290" s="18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2" t="s">
        <v>157</v>
      </c>
      <c r="AT290" s="182" t="s">
        <v>152</v>
      </c>
      <c r="AU290" s="182" t="s">
        <v>158</v>
      </c>
      <c r="AY290" s="18" t="s">
        <v>150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8" t="s">
        <v>158</v>
      </c>
      <c r="BK290" s="183">
        <f>ROUND(I290*H290,2)</f>
        <v>0</v>
      </c>
      <c r="BL290" s="18" t="s">
        <v>157</v>
      </c>
      <c r="BM290" s="182" t="s">
        <v>363</v>
      </c>
    </row>
    <row r="291" s="13" customFormat="1">
      <c r="A291" s="13"/>
      <c r="B291" s="184"/>
      <c r="C291" s="13"/>
      <c r="D291" s="185" t="s">
        <v>160</v>
      </c>
      <c r="E291" s="186" t="s">
        <v>1</v>
      </c>
      <c r="F291" s="187" t="s">
        <v>364</v>
      </c>
      <c r="G291" s="13"/>
      <c r="H291" s="186" t="s">
        <v>1</v>
      </c>
      <c r="I291" s="188"/>
      <c r="J291" s="13"/>
      <c r="K291" s="13"/>
      <c r="L291" s="184"/>
      <c r="M291" s="189"/>
      <c r="N291" s="190"/>
      <c r="O291" s="190"/>
      <c r="P291" s="190"/>
      <c r="Q291" s="190"/>
      <c r="R291" s="190"/>
      <c r="S291" s="190"/>
      <c r="T291" s="19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6" t="s">
        <v>160</v>
      </c>
      <c r="AU291" s="186" t="s">
        <v>158</v>
      </c>
      <c r="AV291" s="13" t="s">
        <v>85</v>
      </c>
      <c r="AW291" s="13" t="s">
        <v>32</v>
      </c>
      <c r="AX291" s="13" t="s">
        <v>77</v>
      </c>
      <c r="AY291" s="186" t="s">
        <v>150</v>
      </c>
    </row>
    <row r="292" s="13" customFormat="1">
      <c r="A292" s="13"/>
      <c r="B292" s="184"/>
      <c r="C292" s="13"/>
      <c r="D292" s="185" t="s">
        <v>160</v>
      </c>
      <c r="E292" s="186" t="s">
        <v>1</v>
      </c>
      <c r="F292" s="187" t="s">
        <v>365</v>
      </c>
      <c r="G292" s="13"/>
      <c r="H292" s="186" t="s">
        <v>1</v>
      </c>
      <c r="I292" s="188"/>
      <c r="J292" s="13"/>
      <c r="K292" s="13"/>
      <c r="L292" s="184"/>
      <c r="M292" s="189"/>
      <c r="N292" s="190"/>
      <c r="O292" s="190"/>
      <c r="P292" s="190"/>
      <c r="Q292" s="190"/>
      <c r="R292" s="190"/>
      <c r="S292" s="190"/>
      <c r="T292" s="19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6" t="s">
        <v>160</v>
      </c>
      <c r="AU292" s="186" t="s">
        <v>158</v>
      </c>
      <c r="AV292" s="13" t="s">
        <v>85</v>
      </c>
      <c r="AW292" s="13" t="s">
        <v>32</v>
      </c>
      <c r="AX292" s="13" t="s">
        <v>77</v>
      </c>
      <c r="AY292" s="186" t="s">
        <v>150</v>
      </c>
    </row>
    <row r="293" s="14" customFormat="1">
      <c r="A293" s="14"/>
      <c r="B293" s="192"/>
      <c r="C293" s="14"/>
      <c r="D293" s="185" t="s">
        <v>160</v>
      </c>
      <c r="E293" s="193" t="s">
        <v>1</v>
      </c>
      <c r="F293" s="194" t="s">
        <v>366</v>
      </c>
      <c r="G293" s="14"/>
      <c r="H293" s="195">
        <v>1.1790000000000002</v>
      </c>
      <c r="I293" s="196"/>
      <c r="J293" s="14"/>
      <c r="K293" s="14"/>
      <c r="L293" s="192"/>
      <c r="M293" s="197"/>
      <c r="N293" s="198"/>
      <c r="O293" s="198"/>
      <c r="P293" s="198"/>
      <c r="Q293" s="198"/>
      <c r="R293" s="198"/>
      <c r="S293" s="198"/>
      <c r="T293" s="19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3" t="s">
        <v>160</v>
      </c>
      <c r="AU293" s="193" t="s">
        <v>158</v>
      </c>
      <c r="AV293" s="14" t="s">
        <v>158</v>
      </c>
      <c r="AW293" s="14" t="s">
        <v>32</v>
      </c>
      <c r="AX293" s="14" t="s">
        <v>77</v>
      </c>
      <c r="AY293" s="193" t="s">
        <v>150</v>
      </c>
    </row>
    <row r="294" s="13" customFormat="1">
      <c r="A294" s="13"/>
      <c r="B294" s="184"/>
      <c r="C294" s="13"/>
      <c r="D294" s="185" t="s">
        <v>160</v>
      </c>
      <c r="E294" s="186" t="s">
        <v>1</v>
      </c>
      <c r="F294" s="187" t="s">
        <v>316</v>
      </c>
      <c r="G294" s="13"/>
      <c r="H294" s="186" t="s">
        <v>1</v>
      </c>
      <c r="I294" s="188"/>
      <c r="J294" s="13"/>
      <c r="K294" s="13"/>
      <c r="L294" s="184"/>
      <c r="M294" s="189"/>
      <c r="N294" s="190"/>
      <c r="O294" s="190"/>
      <c r="P294" s="190"/>
      <c r="Q294" s="190"/>
      <c r="R294" s="190"/>
      <c r="S294" s="190"/>
      <c r="T294" s="19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6" t="s">
        <v>160</v>
      </c>
      <c r="AU294" s="186" t="s">
        <v>158</v>
      </c>
      <c r="AV294" s="13" t="s">
        <v>85</v>
      </c>
      <c r="AW294" s="13" t="s">
        <v>32</v>
      </c>
      <c r="AX294" s="13" t="s">
        <v>77</v>
      </c>
      <c r="AY294" s="186" t="s">
        <v>150</v>
      </c>
    </row>
    <row r="295" s="14" customFormat="1">
      <c r="A295" s="14"/>
      <c r="B295" s="192"/>
      <c r="C295" s="14"/>
      <c r="D295" s="185" t="s">
        <v>160</v>
      </c>
      <c r="E295" s="193" t="s">
        <v>1</v>
      </c>
      <c r="F295" s="194" t="s">
        <v>366</v>
      </c>
      <c r="G295" s="14"/>
      <c r="H295" s="195">
        <v>1.1790000000000002</v>
      </c>
      <c r="I295" s="196"/>
      <c r="J295" s="14"/>
      <c r="K295" s="14"/>
      <c r="L295" s="192"/>
      <c r="M295" s="197"/>
      <c r="N295" s="198"/>
      <c r="O295" s="198"/>
      <c r="P295" s="198"/>
      <c r="Q295" s="198"/>
      <c r="R295" s="198"/>
      <c r="S295" s="198"/>
      <c r="T295" s="19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3" t="s">
        <v>160</v>
      </c>
      <c r="AU295" s="193" t="s">
        <v>158</v>
      </c>
      <c r="AV295" s="14" t="s">
        <v>158</v>
      </c>
      <c r="AW295" s="14" t="s">
        <v>32</v>
      </c>
      <c r="AX295" s="14" t="s">
        <v>77</v>
      </c>
      <c r="AY295" s="193" t="s">
        <v>150</v>
      </c>
    </row>
    <row r="296" s="15" customFormat="1">
      <c r="A296" s="15"/>
      <c r="B296" s="200"/>
      <c r="C296" s="15"/>
      <c r="D296" s="185" t="s">
        <v>160</v>
      </c>
      <c r="E296" s="201" t="s">
        <v>1</v>
      </c>
      <c r="F296" s="202" t="s">
        <v>163</v>
      </c>
      <c r="G296" s="15"/>
      <c r="H296" s="203">
        <v>2.358</v>
      </c>
      <c r="I296" s="204"/>
      <c r="J296" s="15"/>
      <c r="K296" s="15"/>
      <c r="L296" s="200"/>
      <c r="M296" s="205"/>
      <c r="N296" s="206"/>
      <c r="O296" s="206"/>
      <c r="P296" s="206"/>
      <c r="Q296" s="206"/>
      <c r="R296" s="206"/>
      <c r="S296" s="206"/>
      <c r="T296" s="20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01" t="s">
        <v>160</v>
      </c>
      <c r="AU296" s="201" t="s">
        <v>158</v>
      </c>
      <c r="AV296" s="15" t="s">
        <v>157</v>
      </c>
      <c r="AW296" s="15" t="s">
        <v>32</v>
      </c>
      <c r="AX296" s="15" t="s">
        <v>85</v>
      </c>
      <c r="AY296" s="201" t="s">
        <v>150</v>
      </c>
    </row>
    <row r="297" s="2" customFormat="1" ht="16.5" customHeight="1">
      <c r="A297" s="37"/>
      <c r="B297" s="170"/>
      <c r="C297" s="171" t="s">
        <v>367</v>
      </c>
      <c r="D297" s="171" t="s">
        <v>152</v>
      </c>
      <c r="E297" s="172" t="s">
        <v>368</v>
      </c>
      <c r="F297" s="173" t="s">
        <v>369</v>
      </c>
      <c r="G297" s="174" t="s">
        <v>155</v>
      </c>
      <c r="H297" s="175">
        <v>19.925</v>
      </c>
      <c r="I297" s="176"/>
      <c r="J297" s="177">
        <f>ROUND(I297*H297,2)</f>
        <v>0</v>
      </c>
      <c r="K297" s="173" t="s">
        <v>156</v>
      </c>
      <c r="L297" s="38"/>
      <c r="M297" s="178" t="s">
        <v>1</v>
      </c>
      <c r="N297" s="179" t="s">
        <v>43</v>
      </c>
      <c r="O297" s="76"/>
      <c r="P297" s="180">
        <f>O297*H297</f>
        <v>0</v>
      </c>
      <c r="Q297" s="180">
        <v>0.01409</v>
      </c>
      <c r="R297" s="180">
        <f>Q297*H297</f>
        <v>0.28074325</v>
      </c>
      <c r="S297" s="180">
        <v>0</v>
      </c>
      <c r="T297" s="18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2" t="s">
        <v>157</v>
      </c>
      <c r="AT297" s="182" t="s">
        <v>152</v>
      </c>
      <c r="AU297" s="182" t="s">
        <v>158</v>
      </c>
      <c r="AY297" s="18" t="s">
        <v>150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8" t="s">
        <v>158</v>
      </c>
      <c r="BK297" s="183">
        <f>ROUND(I297*H297,2)</f>
        <v>0</v>
      </c>
      <c r="BL297" s="18" t="s">
        <v>157</v>
      </c>
      <c r="BM297" s="182" t="s">
        <v>370</v>
      </c>
    </row>
    <row r="298" s="14" customFormat="1">
      <c r="A298" s="14"/>
      <c r="B298" s="192"/>
      <c r="C298" s="14"/>
      <c r="D298" s="185" t="s">
        <v>160</v>
      </c>
      <c r="E298" s="193" t="s">
        <v>1</v>
      </c>
      <c r="F298" s="194" t="s">
        <v>371</v>
      </c>
      <c r="G298" s="14"/>
      <c r="H298" s="195">
        <v>19.925</v>
      </c>
      <c r="I298" s="196"/>
      <c r="J298" s="14"/>
      <c r="K298" s="14"/>
      <c r="L298" s="192"/>
      <c r="M298" s="197"/>
      <c r="N298" s="198"/>
      <c r="O298" s="198"/>
      <c r="P298" s="198"/>
      <c r="Q298" s="198"/>
      <c r="R298" s="198"/>
      <c r="S298" s="198"/>
      <c r="T298" s="19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3" t="s">
        <v>160</v>
      </c>
      <c r="AU298" s="193" t="s">
        <v>158</v>
      </c>
      <c r="AV298" s="14" t="s">
        <v>158</v>
      </c>
      <c r="AW298" s="14" t="s">
        <v>32</v>
      </c>
      <c r="AX298" s="14" t="s">
        <v>77</v>
      </c>
      <c r="AY298" s="193" t="s">
        <v>150</v>
      </c>
    </row>
    <row r="299" s="15" customFormat="1">
      <c r="A299" s="15"/>
      <c r="B299" s="200"/>
      <c r="C299" s="15"/>
      <c r="D299" s="185" t="s">
        <v>160</v>
      </c>
      <c r="E299" s="201" t="s">
        <v>1</v>
      </c>
      <c r="F299" s="202" t="s">
        <v>163</v>
      </c>
      <c r="G299" s="15"/>
      <c r="H299" s="203">
        <v>19.925</v>
      </c>
      <c r="I299" s="204"/>
      <c r="J299" s="15"/>
      <c r="K299" s="15"/>
      <c r="L299" s="200"/>
      <c r="M299" s="205"/>
      <c r="N299" s="206"/>
      <c r="O299" s="206"/>
      <c r="P299" s="206"/>
      <c r="Q299" s="206"/>
      <c r="R299" s="206"/>
      <c r="S299" s="206"/>
      <c r="T299" s="20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01" t="s">
        <v>160</v>
      </c>
      <c r="AU299" s="201" t="s">
        <v>158</v>
      </c>
      <c r="AV299" s="15" t="s">
        <v>157</v>
      </c>
      <c r="AW299" s="15" t="s">
        <v>32</v>
      </c>
      <c r="AX299" s="15" t="s">
        <v>85</v>
      </c>
      <c r="AY299" s="201" t="s">
        <v>150</v>
      </c>
    </row>
    <row r="300" s="2" customFormat="1" ht="16.5" customHeight="1">
      <c r="A300" s="37"/>
      <c r="B300" s="170"/>
      <c r="C300" s="171" t="s">
        <v>372</v>
      </c>
      <c r="D300" s="171" t="s">
        <v>152</v>
      </c>
      <c r="E300" s="172" t="s">
        <v>373</v>
      </c>
      <c r="F300" s="173" t="s">
        <v>374</v>
      </c>
      <c r="G300" s="174" t="s">
        <v>155</v>
      </c>
      <c r="H300" s="175">
        <v>19.925</v>
      </c>
      <c r="I300" s="176"/>
      <c r="J300" s="177">
        <f>ROUND(I300*H300,2)</f>
        <v>0</v>
      </c>
      <c r="K300" s="173" t="s">
        <v>156</v>
      </c>
      <c r="L300" s="38"/>
      <c r="M300" s="178" t="s">
        <v>1</v>
      </c>
      <c r="N300" s="179" t="s">
        <v>43</v>
      </c>
      <c r="O300" s="76"/>
      <c r="P300" s="180">
        <f>O300*H300</f>
        <v>0</v>
      </c>
      <c r="Q300" s="180">
        <v>0</v>
      </c>
      <c r="R300" s="180">
        <f>Q300*H300</f>
        <v>0</v>
      </c>
      <c r="S300" s="180">
        <v>0</v>
      </c>
      <c r="T300" s="18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2" t="s">
        <v>157</v>
      </c>
      <c r="AT300" s="182" t="s">
        <v>152</v>
      </c>
      <c r="AU300" s="182" t="s">
        <v>158</v>
      </c>
      <c r="AY300" s="18" t="s">
        <v>150</v>
      </c>
      <c r="BE300" s="183">
        <f>IF(N300="základní",J300,0)</f>
        <v>0</v>
      </c>
      <c r="BF300" s="183">
        <f>IF(N300="snížená",J300,0)</f>
        <v>0</v>
      </c>
      <c r="BG300" s="183">
        <f>IF(N300="zákl. přenesená",J300,0)</f>
        <v>0</v>
      </c>
      <c r="BH300" s="183">
        <f>IF(N300="sníž. přenesená",J300,0)</f>
        <v>0</v>
      </c>
      <c r="BI300" s="183">
        <f>IF(N300="nulová",J300,0)</f>
        <v>0</v>
      </c>
      <c r="BJ300" s="18" t="s">
        <v>158</v>
      </c>
      <c r="BK300" s="183">
        <f>ROUND(I300*H300,2)</f>
        <v>0</v>
      </c>
      <c r="BL300" s="18" t="s">
        <v>157</v>
      </c>
      <c r="BM300" s="182" t="s">
        <v>375</v>
      </c>
    </row>
    <row r="301" s="14" customFormat="1">
      <c r="A301" s="14"/>
      <c r="B301" s="192"/>
      <c r="C301" s="14"/>
      <c r="D301" s="185" t="s">
        <v>160</v>
      </c>
      <c r="E301" s="193" t="s">
        <v>1</v>
      </c>
      <c r="F301" s="194" t="s">
        <v>371</v>
      </c>
      <c r="G301" s="14"/>
      <c r="H301" s="195">
        <v>19.925</v>
      </c>
      <c r="I301" s="196"/>
      <c r="J301" s="14"/>
      <c r="K301" s="14"/>
      <c r="L301" s="192"/>
      <c r="M301" s="197"/>
      <c r="N301" s="198"/>
      <c r="O301" s="198"/>
      <c r="P301" s="198"/>
      <c r="Q301" s="198"/>
      <c r="R301" s="198"/>
      <c r="S301" s="198"/>
      <c r="T301" s="19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3" t="s">
        <v>160</v>
      </c>
      <c r="AU301" s="193" t="s">
        <v>158</v>
      </c>
      <c r="AV301" s="14" t="s">
        <v>158</v>
      </c>
      <c r="AW301" s="14" t="s">
        <v>32</v>
      </c>
      <c r="AX301" s="14" t="s">
        <v>77</v>
      </c>
      <c r="AY301" s="193" t="s">
        <v>150</v>
      </c>
    </row>
    <row r="302" s="15" customFormat="1">
      <c r="A302" s="15"/>
      <c r="B302" s="200"/>
      <c r="C302" s="15"/>
      <c r="D302" s="185" t="s">
        <v>160</v>
      </c>
      <c r="E302" s="201" t="s">
        <v>1</v>
      </c>
      <c r="F302" s="202" t="s">
        <v>163</v>
      </c>
      <c r="G302" s="15"/>
      <c r="H302" s="203">
        <v>19.925</v>
      </c>
      <c r="I302" s="204"/>
      <c r="J302" s="15"/>
      <c r="K302" s="15"/>
      <c r="L302" s="200"/>
      <c r="M302" s="205"/>
      <c r="N302" s="206"/>
      <c r="O302" s="206"/>
      <c r="P302" s="206"/>
      <c r="Q302" s="206"/>
      <c r="R302" s="206"/>
      <c r="S302" s="206"/>
      <c r="T302" s="20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01" t="s">
        <v>160</v>
      </c>
      <c r="AU302" s="201" t="s">
        <v>158</v>
      </c>
      <c r="AV302" s="15" t="s">
        <v>157</v>
      </c>
      <c r="AW302" s="15" t="s">
        <v>32</v>
      </c>
      <c r="AX302" s="15" t="s">
        <v>85</v>
      </c>
      <c r="AY302" s="201" t="s">
        <v>150</v>
      </c>
    </row>
    <row r="303" s="2" customFormat="1" ht="21.75" customHeight="1">
      <c r="A303" s="37"/>
      <c r="B303" s="170"/>
      <c r="C303" s="171" t="s">
        <v>376</v>
      </c>
      <c r="D303" s="171" t="s">
        <v>152</v>
      </c>
      <c r="E303" s="172" t="s">
        <v>377</v>
      </c>
      <c r="F303" s="173" t="s">
        <v>378</v>
      </c>
      <c r="G303" s="174" t="s">
        <v>210</v>
      </c>
      <c r="H303" s="175">
        <v>0.354</v>
      </c>
      <c r="I303" s="176"/>
      <c r="J303" s="177">
        <f>ROUND(I303*H303,2)</f>
        <v>0</v>
      </c>
      <c r="K303" s="173" t="s">
        <v>156</v>
      </c>
      <c r="L303" s="38"/>
      <c r="M303" s="178" t="s">
        <v>1</v>
      </c>
      <c r="N303" s="179" t="s">
        <v>43</v>
      </c>
      <c r="O303" s="76"/>
      <c r="P303" s="180">
        <f>O303*H303</f>
        <v>0</v>
      </c>
      <c r="Q303" s="180">
        <v>1.04575</v>
      </c>
      <c r="R303" s="180">
        <f>Q303*H303</f>
        <v>0.37019549999999992</v>
      </c>
      <c r="S303" s="180">
        <v>0</v>
      </c>
      <c r="T303" s="18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82" t="s">
        <v>157</v>
      </c>
      <c r="AT303" s="182" t="s">
        <v>152</v>
      </c>
      <c r="AU303" s="182" t="s">
        <v>158</v>
      </c>
      <c r="AY303" s="18" t="s">
        <v>150</v>
      </c>
      <c r="BE303" s="183">
        <f>IF(N303="základní",J303,0)</f>
        <v>0</v>
      </c>
      <c r="BF303" s="183">
        <f>IF(N303="snížená",J303,0)</f>
        <v>0</v>
      </c>
      <c r="BG303" s="183">
        <f>IF(N303="zákl. přenesená",J303,0)</f>
        <v>0</v>
      </c>
      <c r="BH303" s="183">
        <f>IF(N303="sníž. přenesená",J303,0)</f>
        <v>0</v>
      </c>
      <c r="BI303" s="183">
        <f>IF(N303="nulová",J303,0)</f>
        <v>0</v>
      </c>
      <c r="BJ303" s="18" t="s">
        <v>158</v>
      </c>
      <c r="BK303" s="183">
        <f>ROUND(I303*H303,2)</f>
        <v>0</v>
      </c>
      <c r="BL303" s="18" t="s">
        <v>157</v>
      </c>
      <c r="BM303" s="182" t="s">
        <v>379</v>
      </c>
    </row>
    <row r="304" s="14" customFormat="1">
      <c r="A304" s="14"/>
      <c r="B304" s="192"/>
      <c r="C304" s="14"/>
      <c r="D304" s="185" t="s">
        <v>160</v>
      </c>
      <c r="E304" s="193" t="s">
        <v>1</v>
      </c>
      <c r="F304" s="194" t="s">
        <v>380</v>
      </c>
      <c r="G304" s="14"/>
      <c r="H304" s="195">
        <v>0.354</v>
      </c>
      <c r="I304" s="196"/>
      <c r="J304" s="14"/>
      <c r="K304" s="14"/>
      <c r="L304" s="192"/>
      <c r="M304" s="197"/>
      <c r="N304" s="198"/>
      <c r="O304" s="198"/>
      <c r="P304" s="198"/>
      <c r="Q304" s="198"/>
      <c r="R304" s="198"/>
      <c r="S304" s="198"/>
      <c r="T304" s="19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3" t="s">
        <v>160</v>
      </c>
      <c r="AU304" s="193" t="s">
        <v>158</v>
      </c>
      <c r="AV304" s="14" t="s">
        <v>158</v>
      </c>
      <c r="AW304" s="14" t="s">
        <v>32</v>
      </c>
      <c r="AX304" s="14" t="s">
        <v>77</v>
      </c>
      <c r="AY304" s="193" t="s">
        <v>150</v>
      </c>
    </row>
    <row r="305" s="15" customFormat="1">
      <c r="A305" s="15"/>
      <c r="B305" s="200"/>
      <c r="C305" s="15"/>
      <c r="D305" s="185" t="s">
        <v>160</v>
      </c>
      <c r="E305" s="201" t="s">
        <v>1</v>
      </c>
      <c r="F305" s="202" t="s">
        <v>163</v>
      </c>
      <c r="G305" s="15"/>
      <c r="H305" s="203">
        <v>0.354</v>
      </c>
      <c r="I305" s="204"/>
      <c r="J305" s="15"/>
      <c r="K305" s="15"/>
      <c r="L305" s="200"/>
      <c r="M305" s="205"/>
      <c r="N305" s="206"/>
      <c r="O305" s="206"/>
      <c r="P305" s="206"/>
      <c r="Q305" s="206"/>
      <c r="R305" s="206"/>
      <c r="S305" s="206"/>
      <c r="T305" s="20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01" t="s">
        <v>160</v>
      </c>
      <c r="AU305" s="201" t="s">
        <v>158</v>
      </c>
      <c r="AV305" s="15" t="s">
        <v>157</v>
      </c>
      <c r="AW305" s="15" t="s">
        <v>32</v>
      </c>
      <c r="AX305" s="15" t="s">
        <v>85</v>
      </c>
      <c r="AY305" s="201" t="s">
        <v>150</v>
      </c>
    </row>
    <row r="306" s="2" customFormat="1" ht="21.75" customHeight="1">
      <c r="A306" s="37"/>
      <c r="B306" s="170"/>
      <c r="C306" s="171" t="s">
        <v>381</v>
      </c>
      <c r="D306" s="171" t="s">
        <v>152</v>
      </c>
      <c r="E306" s="172" t="s">
        <v>382</v>
      </c>
      <c r="F306" s="173" t="s">
        <v>383</v>
      </c>
      <c r="G306" s="174" t="s">
        <v>166</v>
      </c>
      <c r="H306" s="175">
        <v>2.1</v>
      </c>
      <c r="I306" s="176"/>
      <c r="J306" s="177">
        <f>ROUND(I306*H306,2)</f>
        <v>0</v>
      </c>
      <c r="K306" s="173" t="s">
        <v>156</v>
      </c>
      <c r="L306" s="38"/>
      <c r="M306" s="178" t="s">
        <v>1</v>
      </c>
      <c r="N306" s="179" t="s">
        <v>43</v>
      </c>
      <c r="O306" s="76"/>
      <c r="P306" s="180">
        <f>O306*H306</f>
        <v>0</v>
      </c>
      <c r="Q306" s="180">
        <v>2.50187</v>
      </c>
      <c r="R306" s="180">
        <f>Q306*H306</f>
        <v>5.253927</v>
      </c>
      <c r="S306" s="180">
        <v>0</v>
      </c>
      <c r="T306" s="18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2" t="s">
        <v>243</v>
      </c>
      <c r="AT306" s="182" t="s">
        <v>152</v>
      </c>
      <c r="AU306" s="182" t="s">
        <v>158</v>
      </c>
      <c r="AY306" s="18" t="s">
        <v>150</v>
      </c>
      <c r="BE306" s="183">
        <f>IF(N306="základní",J306,0)</f>
        <v>0</v>
      </c>
      <c r="BF306" s="183">
        <f>IF(N306="snížená",J306,0)</f>
        <v>0</v>
      </c>
      <c r="BG306" s="183">
        <f>IF(N306="zákl. přenesená",J306,0)</f>
        <v>0</v>
      </c>
      <c r="BH306" s="183">
        <f>IF(N306="sníž. přenesená",J306,0)</f>
        <v>0</v>
      </c>
      <c r="BI306" s="183">
        <f>IF(N306="nulová",J306,0)</f>
        <v>0</v>
      </c>
      <c r="BJ306" s="18" t="s">
        <v>158</v>
      </c>
      <c r="BK306" s="183">
        <f>ROUND(I306*H306,2)</f>
        <v>0</v>
      </c>
      <c r="BL306" s="18" t="s">
        <v>243</v>
      </c>
      <c r="BM306" s="182" t="s">
        <v>384</v>
      </c>
    </row>
    <row r="307" s="14" customFormat="1">
      <c r="A307" s="14"/>
      <c r="B307" s="192"/>
      <c r="C307" s="14"/>
      <c r="D307" s="185" t="s">
        <v>160</v>
      </c>
      <c r="E307" s="193" t="s">
        <v>1</v>
      </c>
      <c r="F307" s="194" t="s">
        <v>385</v>
      </c>
      <c r="G307" s="14"/>
      <c r="H307" s="195">
        <v>2.1</v>
      </c>
      <c r="I307" s="196"/>
      <c r="J307" s="14"/>
      <c r="K307" s="14"/>
      <c r="L307" s="192"/>
      <c r="M307" s="197"/>
      <c r="N307" s="198"/>
      <c r="O307" s="198"/>
      <c r="P307" s="198"/>
      <c r="Q307" s="198"/>
      <c r="R307" s="198"/>
      <c r="S307" s="198"/>
      <c r="T307" s="19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3" t="s">
        <v>160</v>
      </c>
      <c r="AU307" s="193" t="s">
        <v>158</v>
      </c>
      <c r="AV307" s="14" t="s">
        <v>158</v>
      </c>
      <c r="AW307" s="14" t="s">
        <v>32</v>
      </c>
      <c r="AX307" s="14" t="s">
        <v>77</v>
      </c>
      <c r="AY307" s="193" t="s">
        <v>150</v>
      </c>
    </row>
    <row r="308" s="15" customFormat="1">
      <c r="A308" s="15"/>
      <c r="B308" s="200"/>
      <c r="C308" s="15"/>
      <c r="D308" s="185" t="s">
        <v>160</v>
      </c>
      <c r="E308" s="201" t="s">
        <v>1</v>
      </c>
      <c r="F308" s="202" t="s">
        <v>163</v>
      </c>
      <c r="G308" s="15"/>
      <c r="H308" s="203">
        <v>2.1</v>
      </c>
      <c r="I308" s="204"/>
      <c r="J308" s="15"/>
      <c r="K308" s="15"/>
      <c r="L308" s="200"/>
      <c r="M308" s="205"/>
      <c r="N308" s="206"/>
      <c r="O308" s="206"/>
      <c r="P308" s="206"/>
      <c r="Q308" s="206"/>
      <c r="R308" s="206"/>
      <c r="S308" s="206"/>
      <c r="T308" s="207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01" t="s">
        <v>160</v>
      </c>
      <c r="AU308" s="201" t="s">
        <v>158</v>
      </c>
      <c r="AV308" s="15" t="s">
        <v>157</v>
      </c>
      <c r="AW308" s="15" t="s">
        <v>32</v>
      </c>
      <c r="AX308" s="15" t="s">
        <v>85</v>
      </c>
      <c r="AY308" s="201" t="s">
        <v>150</v>
      </c>
    </row>
    <row r="309" s="2" customFormat="1" ht="24.15" customHeight="1">
      <c r="A309" s="37"/>
      <c r="B309" s="170"/>
      <c r="C309" s="171" t="s">
        <v>386</v>
      </c>
      <c r="D309" s="171" t="s">
        <v>152</v>
      </c>
      <c r="E309" s="172" t="s">
        <v>387</v>
      </c>
      <c r="F309" s="173" t="s">
        <v>388</v>
      </c>
      <c r="G309" s="174" t="s">
        <v>155</v>
      </c>
      <c r="H309" s="175">
        <v>25.2</v>
      </c>
      <c r="I309" s="176"/>
      <c r="J309" s="177">
        <f>ROUND(I309*H309,2)</f>
        <v>0</v>
      </c>
      <c r="K309" s="173" t="s">
        <v>156</v>
      </c>
      <c r="L309" s="38"/>
      <c r="M309" s="178" t="s">
        <v>1</v>
      </c>
      <c r="N309" s="179" t="s">
        <v>43</v>
      </c>
      <c r="O309" s="76"/>
      <c r="P309" s="180">
        <f>O309*H309</f>
        <v>0</v>
      </c>
      <c r="Q309" s="180">
        <v>0.00244</v>
      </c>
      <c r="R309" s="180">
        <f>Q309*H309</f>
        <v>0.061487999999999992</v>
      </c>
      <c r="S309" s="180">
        <v>0</v>
      </c>
      <c r="T309" s="18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2" t="s">
        <v>157</v>
      </c>
      <c r="AT309" s="182" t="s">
        <v>152</v>
      </c>
      <c r="AU309" s="182" t="s">
        <v>158</v>
      </c>
      <c r="AY309" s="18" t="s">
        <v>150</v>
      </c>
      <c r="BE309" s="183">
        <f>IF(N309="základní",J309,0)</f>
        <v>0</v>
      </c>
      <c r="BF309" s="183">
        <f>IF(N309="snížená",J309,0)</f>
        <v>0</v>
      </c>
      <c r="BG309" s="183">
        <f>IF(N309="zákl. přenesená",J309,0)</f>
        <v>0</v>
      </c>
      <c r="BH309" s="183">
        <f>IF(N309="sníž. přenesená",J309,0)</f>
        <v>0</v>
      </c>
      <c r="BI309" s="183">
        <f>IF(N309="nulová",J309,0)</f>
        <v>0</v>
      </c>
      <c r="BJ309" s="18" t="s">
        <v>158</v>
      </c>
      <c r="BK309" s="183">
        <f>ROUND(I309*H309,2)</f>
        <v>0</v>
      </c>
      <c r="BL309" s="18" t="s">
        <v>157</v>
      </c>
      <c r="BM309" s="182" t="s">
        <v>389</v>
      </c>
    </row>
    <row r="310" s="14" customFormat="1">
      <c r="A310" s="14"/>
      <c r="B310" s="192"/>
      <c r="C310" s="14"/>
      <c r="D310" s="185" t="s">
        <v>160</v>
      </c>
      <c r="E310" s="193" t="s">
        <v>1</v>
      </c>
      <c r="F310" s="194" t="s">
        <v>390</v>
      </c>
      <c r="G310" s="14"/>
      <c r="H310" s="195">
        <v>25.2</v>
      </c>
      <c r="I310" s="196"/>
      <c r="J310" s="14"/>
      <c r="K310" s="14"/>
      <c r="L310" s="192"/>
      <c r="M310" s="197"/>
      <c r="N310" s="198"/>
      <c r="O310" s="198"/>
      <c r="P310" s="198"/>
      <c r="Q310" s="198"/>
      <c r="R310" s="198"/>
      <c r="S310" s="198"/>
      <c r="T310" s="19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3" t="s">
        <v>160</v>
      </c>
      <c r="AU310" s="193" t="s">
        <v>158</v>
      </c>
      <c r="AV310" s="14" t="s">
        <v>158</v>
      </c>
      <c r="AW310" s="14" t="s">
        <v>32</v>
      </c>
      <c r="AX310" s="14" t="s">
        <v>77</v>
      </c>
      <c r="AY310" s="193" t="s">
        <v>150</v>
      </c>
    </row>
    <row r="311" s="15" customFormat="1">
      <c r="A311" s="15"/>
      <c r="B311" s="200"/>
      <c r="C311" s="15"/>
      <c r="D311" s="185" t="s">
        <v>160</v>
      </c>
      <c r="E311" s="201" t="s">
        <v>1</v>
      </c>
      <c r="F311" s="202" t="s">
        <v>163</v>
      </c>
      <c r="G311" s="15"/>
      <c r="H311" s="203">
        <v>25.2</v>
      </c>
      <c r="I311" s="204"/>
      <c r="J311" s="15"/>
      <c r="K311" s="15"/>
      <c r="L311" s="200"/>
      <c r="M311" s="205"/>
      <c r="N311" s="206"/>
      <c r="O311" s="206"/>
      <c r="P311" s="206"/>
      <c r="Q311" s="206"/>
      <c r="R311" s="206"/>
      <c r="S311" s="206"/>
      <c r="T311" s="207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01" t="s">
        <v>160</v>
      </c>
      <c r="AU311" s="201" t="s">
        <v>158</v>
      </c>
      <c r="AV311" s="15" t="s">
        <v>157</v>
      </c>
      <c r="AW311" s="15" t="s">
        <v>32</v>
      </c>
      <c r="AX311" s="15" t="s">
        <v>85</v>
      </c>
      <c r="AY311" s="201" t="s">
        <v>150</v>
      </c>
    </row>
    <row r="312" s="2" customFormat="1" ht="24.15" customHeight="1">
      <c r="A312" s="37"/>
      <c r="B312" s="170"/>
      <c r="C312" s="171" t="s">
        <v>391</v>
      </c>
      <c r="D312" s="171" t="s">
        <v>152</v>
      </c>
      <c r="E312" s="172" t="s">
        <v>392</v>
      </c>
      <c r="F312" s="173" t="s">
        <v>393</v>
      </c>
      <c r="G312" s="174" t="s">
        <v>155</v>
      </c>
      <c r="H312" s="175">
        <v>25.2</v>
      </c>
      <c r="I312" s="176"/>
      <c r="J312" s="177">
        <f>ROUND(I312*H312,2)</f>
        <v>0</v>
      </c>
      <c r="K312" s="173" t="s">
        <v>156</v>
      </c>
      <c r="L312" s="38"/>
      <c r="M312" s="178" t="s">
        <v>1</v>
      </c>
      <c r="N312" s="179" t="s">
        <v>43</v>
      </c>
      <c r="O312" s="76"/>
      <c r="P312" s="180">
        <f>O312*H312</f>
        <v>0</v>
      </c>
      <c r="Q312" s="180">
        <v>0</v>
      </c>
      <c r="R312" s="180">
        <f>Q312*H312</f>
        <v>0</v>
      </c>
      <c r="S312" s="180">
        <v>0</v>
      </c>
      <c r="T312" s="18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2" t="s">
        <v>157</v>
      </c>
      <c r="AT312" s="182" t="s">
        <v>152</v>
      </c>
      <c r="AU312" s="182" t="s">
        <v>158</v>
      </c>
      <c r="AY312" s="18" t="s">
        <v>150</v>
      </c>
      <c r="BE312" s="183">
        <f>IF(N312="základní",J312,0)</f>
        <v>0</v>
      </c>
      <c r="BF312" s="183">
        <f>IF(N312="snížená",J312,0)</f>
        <v>0</v>
      </c>
      <c r="BG312" s="183">
        <f>IF(N312="zákl. přenesená",J312,0)</f>
        <v>0</v>
      </c>
      <c r="BH312" s="183">
        <f>IF(N312="sníž. přenesená",J312,0)</f>
        <v>0</v>
      </c>
      <c r="BI312" s="183">
        <f>IF(N312="nulová",J312,0)</f>
        <v>0</v>
      </c>
      <c r="BJ312" s="18" t="s">
        <v>158</v>
      </c>
      <c r="BK312" s="183">
        <f>ROUND(I312*H312,2)</f>
        <v>0</v>
      </c>
      <c r="BL312" s="18" t="s">
        <v>157</v>
      </c>
      <c r="BM312" s="182" t="s">
        <v>394</v>
      </c>
    </row>
    <row r="313" s="14" customFormat="1">
      <c r="A313" s="14"/>
      <c r="B313" s="192"/>
      <c r="C313" s="14"/>
      <c r="D313" s="185" t="s">
        <v>160</v>
      </c>
      <c r="E313" s="193" t="s">
        <v>1</v>
      </c>
      <c r="F313" s="194" t="s">
        <v>390</v>
      </c>
      <c r="G313" s="14"/>
      <c r="H313" s="195">
        <v>25.2</v>
      </c>
      <c r="I313" s="196"/>
      <c r="J313" s="14"/>
      <c r="K313" s="14"/>
      <c r="L313" s="192"/>
      <c r="M313" s="197"/>
      <c r="N313" s="198"/>
      <c r="O313" s="198"/>
      <c r="P313" s="198"/>
      <c r="Q313" s="198"/>
      <c r="R313" s="198"/>
      <c r="S313" s="198"/>
      <c r="T313" s="19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3" t="s">
        <v>160</v>
      </c>
      <c r="AU313" s="193" t="s">
        <v>158</v>
      </c>
      <c r="AV313" s="14" t="s">
        <v>158</v>
      </c>
      <c r="AW313" s="14" t="s">
        <v>32</v>
      </c>
      <c r="AX313" s="14" t="s">
        <v>77</v>
      </c>
      <c r="AY313" s="193" t="s">
        <v>150</v>
      </c>
    </row>
    <row r="314" s="15" customFormat="1">
      <c r="A314" s="15"/>
      <c r="B314" s="200"/>
      <c r="C314" s="15"/>
      <c r="D314" s="185" t="s">
        <v>160</v>
      </c>
      <c r="E314" s="201" t="s">
        <v>1</v>
      </c>
      <c r="F314" s="202" t="s">
        <v>163</v>
      </c>
      <c r="G314" s="15"/>
      <c r="H314" s="203">
        <v>25.2</v>
      </c>
      <c r="I314" s="204"/>
      <c r="J314" s="15"/>
      <c r="K314" s="15"/>
      <c r="L314" s="200"/>
      <c r="M314" s="205"/>
      <c r="N314" s="206"/>
      <c r="O314" s="206"/>
      <c r="P314" s="206"/>
      <c r="Q314" s="206"/>
      <c r="R314" s="206"/>
      <c r="S314" s="206"/>
      <c r="T314" s="20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01" t="s">
        <v>160</v>
      </c>
      <c r="AU314" s="201" t="s">
        <v>158</v>
      </c>
      <c r="AV314" s="15" t="s">
        <v>157</v>
      </c>
      <c r="AW314" s="15" t="s">
        <v>32</v>
      </c>
      <c r="AX314" s="15" t="s">
        <v>85</v>
      </c>
      <c r="AY314" s="201" t="s">
        <v>150</v>
      </c>
    </row>
    <row r="315" s="2" customFormat="1" ht="21.75" customHeight="1">
      <c r="A315" s="37"/>
      <c r="B315" s="170"/>
      <c r="C315" s="171" t="s">
        <v>395</v>
      </c>
      <c r="D315" s="171" t="s">
        <v>152</v>
      </c>
      <c r="E315" s="172" t="s">
        <v>396</v>
      </c>
      <c r="F315" s="173" t="s">
        <v>397</v>
      </c>
      <c r="G315" s="174" t="s">
        <v>210</v>
      </c>
      <c r="H315" s="175">
        <v>0.315</v>
      </c>
      <c r="I315" s="176"/>
      <c r="J315" s="177">
        <f>ROUND(I315*H315,2)</f>
        <v>0</v>
      </c>
      <c r="K315" s="173" t="s">
        <v>156</v>
      </c>
      <c r="L315" s="38"/>
      <c r="M315" s="178" t="s">
        <v>1</v>
      </c>
      <c r="N315" s="179" t="s">
        <v>43</v>
      </c>
      <c r="O315" s="76"/>
      <c r="P315" s="180">
        <f>O315*H315</f>
        <v>0</v>
      </c>
      <c r="Q315" s="180">
        <v>1.05237</v>
      </c>
      <c r="R315" s="180">
        <f>Q315*H315</f>
        <v>0.33149655</v>
      </c>
      <c r="S315" s="180">
        <v>0</v>
      </c>
      <c r="T315" s="18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82" t="s">
        <v>157</v>
      </c>
      <c r="AT315" s="182" t="s">
        <v>152</v>
      </c>
      <c r="AU315" s="182" t="s">
        <v>158</v>
      </c>
      <c r="AY315" s="18" t="s">
        <v>150</v>
      </c>
      <c r="BE315" s="183">
        <f>IF(N315="základní",J315,0)</f>
        <v>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18" t="s">
        <v>158</v>
      </c>
      <c r="BK315" s="183">
        <f>ROUND(I315*H315,2)</f>
        <v>0</v>
      </c>
      <c r="BL315" s="18" t="s">
        <v>157</v>
      </c>
      <c r="BM315" s="182" t="s">
        <v>398</v>
      </c>
    </row>
    <row r="316" s="14" customFormat="1">
      <c r="A316" s="14"/>
      <c r="B316" s="192"/>
      <c r="C316" s="14"/>
      <c r="D316" s="185" t="s">
        <v>160</v>
      </c>
      <c r="E316" s="193" t="s">
        <v>1</v>
      </c>
      <c r="F316" s="194" t="s">
        <v>399</v>
      </c>
      <c r="G316" s="14"/>
      <c r="H316" s="195">
        <v>0.315</v>
      </c>
      <c r="I316" s="196"/>
      <c r="J316" s="14"/>
      <c r="K316" s="14"/>
      <c r="L316" s="192"/>
      <c r="M316" s="197"/>
      <c r="N316" s="198"/>
      <c r="O316" s="198"/>
      <c r="P316" s="198"/>
      <c r="Q316" s="198"/>
      <c r="R316" s="198"/>
      <c r="S316" s="198"/>
      <c r="T316" s="19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3" t="s">
        <v>160</v>
      </c>
      <c r="AU316" s="193" t="s">
        <v>158</v>
      </c>
      <c r="AV316" s="14" t="s">
        <v>158</v>
      </c>
      <c r="AW316" s="14" t="s">
        <v>32</v>
      </c>
      <c r="AX316" s="14" t="s">
        <v>77</v>
      </c>
      <c r="AY316" s="193" t="s">
        <v>150</v>
      </c>
    </row>
    <row r="317" s="15" customFormat="1">
      <c r="A317" s="15"/>
      <c r="B317" s="200"/>
      <c r="C317" s="15"/>
      <c r="D317" s="185" t="s">
        <v>160</v>
      </c>
      <c r="E317" s="201" t="s">
        <v>1</v>
      </c>
      <c r="F317" s="202" t="s">
        <v>163</v>
      </c>
      <c r="G317" s="15"/>
      <c r="H317" s="203">
        <v>0.315</v>
      </c>
      <c r="I317" s="204"/>
      <c r="J317" s="15"/>
      <c r="K317" s="15"/>
      <c r="L317" s="200"/>
      <c r="M317" s="205"/>
      <c r="N317" s="206"/>
      <c r="O317" s="206"/>
      <c r="P317" s="206"/>
      <c r="Q317" s="206"/>
      <c r="R317" s="206"/>
      <c r="S317" s="206"/>
      <c r="T317" s="207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01" t="s">
        <v>160</v>
      </c>
      <c r="AU317" s="201" t="s">
        <v>158</v>
      </c>
      <c r="AV317" s="15" t="s">
        <v>157</v>
      </c>
      <c r="AW317" s="15" t="s">
        <v>32</v>
      </c>
      <c r="AX317" s="15" t="s">
        <v>85</v>
      </c>
      <c r="AY317" s="201" t="s">
        <v>150</v>
      </c>
    </row>
    <row r="318" s="2" customFormat="1" ht="16.5" customHeight="1">
      <c r="A318" s="37"/>
      <c r="B318" s="170"/>
      <c r="C318" s="171" t="s">
        <v>400</v>
      </c>
      <c r="D318" s="171" t="s">
        <v>152</v>
      </c>
      <c r="E318" s="172" t="s">
        <v>401</v>
      </c>
      <c r="F318" s="173" t="s">
        <v>402</v>
      </c>
      <c r="G318" s="174" t="s">
        <v>166</v>
      </c>
      <c r="H318" s="175">
        <v>47.334</v>
      </c>
      <c r="I318" s="176"/>
      <c r="J318" s="177">
        <f>ROUND(I318*H318,2)</f>
        <v>0</v>
      </c>
      <c r="K318" s="173" t="s">
        <v>156</v>
      </c>
      <c r="L318" s="38"/>
      <c r="M318" s="178" t="s">
        <v>1</v>
      </c>
      <c r="N318" s="179" t="s">
        <v>43</v>
      </c>
      <c r="O318" s="76"/>
      <c r="P318" s="180">
        <f>O318*H318</f>
        <v>0</v>
      </c>
      <c r="Q318" s="180">
        <v>2.50188</v>
      </c>
      <c r="R318" s="180">
        <f>Q318*H318</f>
        <v>118.42398792</v>
      </c>
      <c r="S318" s="180">
        <v>0</v>
      </c>
      <c r="T318" s="18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82" t="s">
        <v>157</v>
      </c>
      <c r="AT318" s="182" t="s">
        <v>152</v>
      </c>
      <c r="AU318" s="182" t="s">
        <v>158</v>
      </c>
      <c r="AY318" s="18" t="s">
        <v>150</v>
      </c>
      <c r="BE318" s="183">
        <f>IF(N318="základní",J318,0)</f>
        <v>0</v>
      </c>
      <c r="BF318" s="183">
        <f>IF(N318="snížená",J318,0)</f>
        <v>0</v>
      </c>
      <c r="BG318" s="183">
        <f>IF(N318="zákl. přenesená",J318,0)</f>
        <v>0</v>
      </c>
      <c r="BH318" s="183">
        <f>IF(N318="sníž. přenesená",J318,0)</f>
        <v>0</v>
      </c>
      <c r="BI318" s="183">
        <f>IF(N318="nulová",J318,0)</f>
        <v>0</v>
      </c>
      <c r="BJ318" s="18" t="s">
        <v>158</v>
      </c>
      <c r="BK318" s="183">
        <f>ROUND(I318*H318,2)</f>
        <v>0</v>
      </c>
      <c r="BL318" s="18" t="s">
        <v>157</v>
      </c>
      <c r="BM318" s="182" t="s">
        <v>403</v>
      </c>
    </row>
    <row r="319" s="13" customFormat="1">
      <c r="A319" s="13"/>
      <c r="B319" s="184"/>
      <c r="C319" s="13"/>
      <c r="D319" s="185" t="s">
        <v>160</v>
      </c>
      <c r="E319" s="186" t="s">
        <v>1</v>
      </c>
      <c r="F319" s="187" t="s">
        <v>404</v>
      </c>
      <c r="G319" s="13"/>
      <c r="H319" s="186" t="s">
        <v>1</v>
      </c>
      <c r="I319" s="188"/>
      <c r="J319" s="13"/>
      <c r="K319" s="13"/>
      <c r="L319" s="184"/>
      <c r="M319" s="189"/>
      <c r="N319" s="190"/>
      <c r="O319" s="190"/>
      <c r="P319" s="190"/>
      <c r="Q319" s="190"/>
      <c r="R319" s="190"/>
      <c r="S319" s="190"/>
      <c r="T319" s="19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6" t="s">
        <v>160</v>
      </c>
      <c r="AU319" s="186" t="s">
        <v>158</v>
      </c>
      <c r="AV319" s="13" t="s">
        <v>85</v>
      </c>
      <c r="AW319" s="13" t="s">
        <v>32</v>
      </c>
      <c r="AX319" s="13" t="s">
        <v>77</v>
      </c>
      <c r="AY319" s="186" t="s">
        <v>150</v>
      </c>
    </row>
    <row r="320" s="14" customFormat="1">
      <c r="A320" s="14"/>
      <c r="B320" s="192"/>
      <c r="C320" s="14"/>
      <c r="D320" s="185" t="s">
        <v>160</v>
      </c>
      <c r="E320" s="193" t="s">
        <v>1</v>
      </c>
      <c r="F320" s="194" t="s">
        <v>405</v>
      </c>
      <c r="G320" s="14"/>
      <c r="H320" s="195">
        <v>47.334</v>
      </c>
      <c r="I320" s="196"/>
      <c r="J320" s="14"/>
      <c r="K320" s="14"/>
      <c r="L320" s="192"/>
      <c r="M320" s="197"/>
      <c r="N320" s="198"/>
      <c r="O320" s="198"/>
      <c r="P320" s="198"/>
      <c r="Q320" s="198"/>
      <c r="R320" s="198"/>
      <c r="S320" s="198"/>
      <c r="T320" s="19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3" t="s">
        <v>160</v>
      </c>
      <c r="AU320" s="193" t="s">
        <v>158</v>
      </c>
      <c r="AV320" s="14" t="s">
        <v>158</v>
      </c>
      <c r="AW320" s="14" t="s">
        <v>32</v>
      </c>
      <c r="AX320" s="14" t="s">
        <v>77</v>
      </c>
      <c r="AY320" s="193" t="s">
        <v>150</v>
      </c>
    </row>
    <row r="321" s="15" customFormat="1">
      <c r="A321" s="15"/>
      <c r="B321" s="200"/>
      <c r="C321" s="15"/>
      <c r="D321" s="185" t="s">
        <v>160</v>
      </c>
      <c r="E321" s="201" t="s">
        <v>1</v>
      </c>
      <c r="F321" s="202" t="s">
        <v>163</v>
      </c>
      <c r="G321" s="15"/>
      <c r="H321" s="203">
        <v>47.334</v>
      </c>
      <c r="I321" s="204"/>
      <c r="J321" s="15"/>
      <c r="K321" s="15"/>
      <c r="L321" s="200"/>
      <c r="M321" s="205"/>
      <c r="N321" s="206"/>
      <c r="O321" s="206"/>
      <c r="P321" s="206"/>
      <c r="Q321" s="206"/>
      <c r="R321" s="206"/>
      <c r="S321" s="206"/>
      <c r="T321" s="207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01" t="s">
        <v>160</v>
      </c>
      <c r="AU321" s="201" t="s">
        <v>158</v>
      </c>
      <c r="AV321" s="15" t="s">
        <v>157</v>
      </c>
      <c r="AW321" s="15" t="s">
        <v>32</v>
      </c>
      <c r="AX321" s="15" t="s">
        <v>85</v>
      </c>
      <c r="AY321" s="201" t="s">
        <v>150</v>
      </c>
    </row>
    <row r="322" s="2" customFormat="1" ht="16.5" customHeight="1">
      <c r="A322" s="37"/>
      <c r="B322" s="170"/>
      <c r="C322" s="171" t="s">
        <v>406</v>
      </c>
      <c r="D322" s="171" t="s">
        <v>152</v>
      </c>
      <c r="E322" s="172" t="s">
        <v>407</v>
      </c>
      <c r="F322" s="173" t="s">
        <v>408</v>
      </c>
      <c r="G322" s="174" t="s">
        <v>155</v>
      </c>
      <c r="H322" s="175">
        <v>315.56</v>
      </c>
      <c r="I322" s="176"/>
      <c r="J322" s="177">
        <f>ROUND(I322*H322,2)</f>
        <v>0</v>
      </c>
      <c r="K322" s="173" t="s">
        <v>156</v>
      </c>
      <c r="L322" s="38"/>
      <c r="M322" s="178" t="s">
        <v>1</v>
      </c>
      <c r="N322" s="179" t="s">
        <v>43</v>
      </c>
      <c r="O322" s="76"/>
      <c r="P322" s="180">
        <f>O322*H322</f>
        <v>0</v>
      </c>
      <c r="Q322" s="180">
        <v>0.00275</v>
      </c>
      <c r="R322" s="180">
        <f>Q322*H322</f>
        <v>0.86779</v>
      </c>
      <c r="S322" s="180">
        <v>0</v>
      </c>
      <c r="T322" s="18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2" t="s">
        <v>157</v>
      </c>
      <c r="AT322" s="182" t="s">
        <v>152</v>
      </c>
      <c r="AU322" s="182" t="s">
        <v>158</v>
      </c>
      <c r="AY322" s="18" t="s">
        <v>150</v>
      </c>
      <c r="BE322" s="183">
        <f>IF(N322="základní",J322,0)</f>
        <v>0</v>
      </c>
      <c r="BF322" s="183">
        <f>IF(N322="snížená",J322,0)</f>
        <v>0</v>
      </c>
      <c r="BG322" s="183">
        <f>IF(N322="zákl. přenesená",J322,0)</f>
        <v>0</v>
      </c>
      <c r="BH322" s="183">
        <f>IF(N322="sníž. přenesená",J322,0)</f>
        <v>0</v>
      </c>
      <c r="BI322" s="183">
        <f>IF(N322="nulová",J322,0)</f>
        <v>0</v>
      </c>
      <c r="BJ322" s="18" t="s">
        <v>158</v>
      </c>
      <c r="BK322" s="183">
        <f>ROUND(I322*H322,2)</f>
        <v>0</v>
      </c>
      <c r="BL322" s="18" t="s">
        <v>157</v>
      </c>
      <c r="BM322" s="182" t="s">
        <v>409</v>
      </c>
    </row>
    <row r="323" s="13" customFormat="1">
      <c r="A323" s="13"/>
      <c r="B323" s="184"/>
      <c r="C323" s="13"/>
      <c r="D323" s="185" t="s">
        <v>160</v>
      </c>
      <c r="E323" s="186" t="s">
        <v>1</v>
      </c>
      <c r="F323" s="187" t="s">
        <v>404</v>
      </c>
      <c r="G323" s="13"/>
      <c r="H323" s="186" t="s">
        <v>1</v>
      </c>
      <c r="I323" s="188"/>
      <c r="J323" s="13"/>
      <c r="K323" s="13"/>
      <c r="L323" s="184"/>
      <c r="M323" s="189"/>
      <c r="N323" s="190"/>
      <c r="O323" s="190"/>
      <c r="P323" s="190"/>
      <c r="Q323" s="190"/>
      <c r="R323" s="190"/>
      <c r="S323" s="190"/>
      <c r="T323" s="19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6" t="s">
        <v>160</v>
      </c>
      <c r="AU323" s="186" t="s">
        <v>158</v>
      </c>
      <c r="AV323" s="13" t="s">
        <v>85</v>
      </c>
      <c r="AW323" s="13" t="s">
        <v>32</v>
      </c>
      <c r="AX323" s="13" t="s">
        <v>77</v>
      </c>
      <c r="AY323" s="186" t="s">
        <v>150</v>
      </c>
    </row>
    <row r="324" s="14" customFormat="1">
      <c r="A324" s="14"/>
      <c r="B324" s="192"/>
      <c r="C324" s="14"/>
      <c r="D324" s="185" t="s">
        <v>160</v>
      </c>
      <c r="E324" s="193" t="s">
        <v>1</v>
      </c>
      <c r="F324" s="194" t="s">
        <v>410</v>
      </c>
      <c r="G324" s="14"/>
      <c r="H324" s="195">
        <v>315.56</v>
      </c>
      <c r="I324" s="196"/>
      <c r="J324" s="14"/>
      <c r="K324" s="14"/>
      <c r="L324" s="192"/>
      <c r="M324" s="197"/>
      <c r="N324" s="198"/>
      <c r="O324" s="198"/>
      <c r="P324" s="198"/>
      <c r="Q324" s="198"/>
      <c r="R324" s="198"/>
      <c r="S324" s="198"/>
      <c r="T324" s="19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3" t="s">
        <v>160</v>
      </c>
      <c r="AU324" s="193" t="s">
        <v>158</v>
      </c>
      <c r="AV324" s="14" t="s">
        <v>158</v>
      </c>
      <c r="AW324" s="14" t="s">
        <v>32</v>
      </c>
      <c r="AX324" s="14" t="s">
        <v>77</v>
      </c>
      <c r="AY324" s="193" t="s">
        <v>150</v>
      </c>
    </row>
    <row r="325" s="15" customFormat="1">
      <c r="A325" s="15"/>
      <c r="B325" s="200"/>
      <c r="C325" s="15"/>
      <c r="D325" s="185" t="s">
        <v>160</v>
      </c>
      <c r="E325" s="201" t="s">
        <v>1</v>
      </c>
      <c r="F325" s="202" t="s">
        <v>163</v>
      </c>
      <c r="G325" s="15"/>
      <c r="H325" s="203">
        <v>315.56</v>
      </c>
      <c r="I325" s="204"/>
      <c r="J325" s="15"/>
      <c r="K325" s="15"/>
      <c r="L325" s="200"/>
      <c r="M325" s="205"/>
      <c r="N325" s="206"/>
      <c r="O325" s="206"/>
      <c r="P325" s="206"/>
      <c r="Q325" s="206"/>
      <c r="R325" s="206"/>
      <c r="S325" s="206"/>
      <c r="T325" s="20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01" t="s">
        <v>160</v>
      </c>
      <c r="AU325" s="201" t="s">
        <v>158</v>
      </c>
      <c r="AV325" s="15" t="s">
        <v>157</v>
      </c>
      <c r="AW325" s="15" t="s">
        <v>32</v>
      </c>
      <c r="AX325" s="15" t="s">
        <v>85</v>
      </c>
      <c r="AY325" s="201" t="s">
        <v>150</v>
      </c>
    </row>
    <row r="326" s="2" customFormat="1" ht="16.5" customHeight="1">
      <c r="A326" s="37"/>
      <c r="B326" s="170"/>
      <c r="C326" s="171" t="s">
        <v>411</v>
      </c>
      <c r="D326" s="171" t="s">
        <v>152</v>
      </c>
      <c r="E326" s="172" t="s">
        <v>412</v>
      </c>
      <c r="F326" s="173" t="s">
        <v>413</v>
      </c>
      <c r="G326" s="174" t="s">
        <v>155</v>
      </c>
      <c r="H326" s="175">
        <v>315.56</v>
      </c>
      <c r="I326" s="176"/>
      <c r="J326" s="177">
        <f>ROUND(I326*H326,2)</f>
        <v>0</v>
      </c>
      <c r="K326" s="173" t="s">
        <v>156</v>
      </c>
      <c r="L326" s="38"/>
      <c r="M326" s="178" t="s">
        <v>1</v>
      </c>
      <c r="N326" s="179" t="s">
        <v>43</v>
      </c>
      <c r="O326" s="76"/>
      <c r="P326" s="180">
        <f>O326*H326</f>
        <v>0</v>
      </c>
      <c r="Q326" s="180">
        <v>0</v>
      </c>
      <c r="R326" s="180">
        <f>Q326*H326</f>
        <v>0</v>
      </c>
      <c r="S326" s="180">
        <v>0</v>
      </c>
      <c r="T326" s="18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82" t="s">
        <v>157</v>
      </c>
      <c r="AT326" s="182" t="s">
        <v>152</v>
      </c>
      <c r="AU326" s="182" t="s">
        <v>158</v>
      </c>
      <c r="AY326" s="18" t="s">
        <v>150</v>
      </c>
      <c r="BE326" s="183">
        <f>IF(N326="základní",J326,0)</f>
        <v>0</v>
      </c>
      <c r="BF326" s="183">
        <f>IF(N326="snížená",J326,0)</f>
        <v>0</v>
      </c>
      <c r="BG326" s="183">
        <f>IF(N326="zákl. přenesená",J326,0)</f>
        <v>0</v>
      </c>
      <c r="BH326" s="183">
        <f>IF(N326="sníž. přenesená",J326,0)</f>
        <v>0</v>
      </c>
      <c r="BI326" s="183">
        <f>IF(N326="nulová",J326,0)</f>
        <v>0</v>
      </c>
      <c r="BJ326" s="18" t="s">
        <v>158</v>
      </c>
      <c r="BK326" s="183">
        <f>ROUND(I326*H326,2)</f>
        <v>0</v>
      </c>
      <c r="BL326" s="18" t="s">
        <v>157</v>
      </c>
      <c r="BM326" s="182" t="s">
        <v>414</v>
      </c>
    </row>
    <row r="327" s="13" customFormat="1">
      <c r="A327" s="13"/>
      <c r="B327" s="184"/>
      <c r="C327" s="13"/>
      <c r="D327" s="185" t="s">
        <v>160</v>
      </c>
      <c r="E327" s="186" t="s">
        <v>1</v>
      </c>
      <c r="F327" s="187" t="s">
        <v>404</v>
      </c>
      <c r="G327" s="13"/>
      <c r="H327" s="186" t="s">
        <v>1</v>
      </c>
      <c r="I327" s="188"/>
      <c r="J327" s="13"/>
      <c r="K327" s="13"/>
      <c r="L327" s="184"/>
      <c r="M327" s="189"/>
      <c r="N327" s="190"/>
      <c r="O327" s="190"/>
      <c r="P327" s="190"/>
      <c r="Q327" s="190"/>
      <c r="R327" s="190"/>
      <c r="S327" s="190"/>
      <c r="T327" s="19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6" t="s">
        <v>160</v>
      </c>
      <c r="AU327" s="186" t="s">
        <v>158</v>
      </c>
      <c r="AV327" s="13" t="s">
        <v>85</v>
      </c>
      <c r="AW327" s="13" t="s">
        <v>32</v>
      </c>
      <c r="AX327" s="13" t="s">
        <v>77</v>
      </c>
      <c r="AY327" s="186" t="s">
        <v>150</v>
      </c>
    </row>
    <row r="328" s="14" customFormat="1">
      <c r="A328" s="14"/>
      <c r="B328" s="192"/>
      <c r="C328" s="14"/>
      <c r="D328" s="185" t="s">
        <v>160</v>
      </c>
      <c r="E328" s="193" t="s">
        <v>1</v>
      </c>
      <c r="F328" s="194" t="s">
        <v>410</v>
      </c>
      <c r="G328" s="14"/>
      <c r="H328" s="195">
        <v>315.56</v>
      </c>
      <c r="I328" s="196"/>
      <c r="J328" s="14"/>
      <c r="K328" s="14"/>
      <c r="L328" s="192"/>
      <c r="M328" s="197"/>
      <c r="N328" s="198"/>
      <c r="O328" s="198"/>
      <c r="P328" s="198"/>
      <c r="Q328" s="198"/>
      <c r="R328" s="198"/>
      <c r="S328" s="198"/>
      <c r="T328" s="19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193" t="s">
        <v>160</v>
      </c>
      <c r="AU328" s="193" t="s">
        <v>158</v>
      </c>
      <c r="AV328" s="14" t="s">
        <v>158</v>
      </c>
      <c r="AW328" s="14" t="s">
        <v>32</v>
      </c>
      <c r="AX328" s="14" t="s">
        <v>77</v>
      </c>
      <c r="AY328" s="193" t="s">
        <v>150</v>
      </c>
    </row>
    <row r="329" s="15" customFormat="1">
      <c r="A329" s="15"/>
      <c r="B329" s="200"/>
      <c r="C329" s="15"/>
      <c r="D329" s="185" t="s">
        <v>160</v>
      </c>
      <c r="E329" s="201" t="s">
        <v>1</v>
      </c>
      <c r="F329" s="202" t="s">
        <v>163</v>
      </c>
      <c r="G329" s="15"/>
      <c r="H329" s="203">
        <v>315.56</v>
      </c>
      <c r="I329" s="204"/>
      <c r="J329" s="15"/>
      <c r="K329" s="15"/>
      <c r="L329" s="200"/>
      <c r="M329" s="205"/>
      <c r="N329" s="206"/>
      <c r="O329" s="206"/>
      <c r="P329" s="206"/>
      <c r="Q329" s="206"/>
      <c r="R329" s="206"/>
      <c r="S329" s="206"/>
      <c r="T329" s="20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01" t="s">
        <v>160</v>
      </c>
      <c r="AU329" s="201" t="s">
        <v>158</v>
      </c>
      <c r="AV329" s="15" t="s">
        <v>157</v>
      </c>
      <c r="AW329" s="15" t="s">
        <v>32</v>
      </c>
      <c r="AX329" s="15" t="s">
        <v>85</v>
      </c>
      <c r="AY329" s="201" t="s">
        <v>150</v>
      </c>
    </row>
    <row r="330" s="2" customFormat="1" ht="16.5" customHeight="1">
      <c r="A330" s="37"/>
      <c r="B330" s="170"/>
      <c r="C330" s="171" t="s">
        <v>415</v>
      </c>
      <c r="D330" s="171" t="s">
        <v>152</v>
      </c>
      <c r="E330" s="172" t="s">
        <v>416</v>
      </c>
      <c r="F330" s="173" t="s">
        <v>417</v>
      </c>
      <c r="G330" s="174" t="s">
        <v>210</v>
      </c>
      <c r="H330" s="175">
        <v>7.1</v>
      </c>
      <c r="I330" s="176"/>
      <c r="J330" s="177">
        <f>ROUND(I330*H330,2)</f>
        <v>0</v>
      </c>
      <c r="K330" s="173" t="s">
        <v>156</v>
      </c>
      <c r="L330" s="38"/>
      <c r="M330" s="178" t="s">
        <v>1</v>
      </c>
      <c r="N330" s="179" t="s">
        <v>43</v>
      </c>
      <c r="O330" s="76"/>
      <c r="P330" s="180">
        <f>O330*H330</f>
        <v>0</v>
      </c>
      <c r="Q330" s="180">
        <v>1.0463199999999998</v>
      </c>
      <c r="R330" s="180">
        <f>Q330*H330</f>
        <v>7.428872</v>
      </c>
      <c r="S330" s="180">
        <v>0</v>
      </c>
      <c r="T330" s="18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2" t="s">
        <v>157</v>
      </c>
      <c r="AT330" s="182" t="s">
        <v>152</v>
      </c>
      <c r="AU330" s="182" t="s">
        <v>158</v>
      </c>
      <c r="AY330" s="18" t="s">
        <v>150</v>
      </c>
      <c r="BE330" s="183">
        <f>IF(N330="základní",J330,0)</f>
        <v>0</v>
      </c>
      <c r="BF330" s="183">
        <f>IF(N330="snížená",J330,0)</f>
        <v>0</v>
      </c>
      <c r="BG330" s="183">
        <f>IF(N330="zákl. přenesená",J330,0)</f>
        <v>0</v>
      </c>
      <c r="BH330" s="183">
        <f>IF(N330="sníž. přenesená",J330,0)</f>
        <v>0</v>
      </c>
      <c r="BI330" s="183">
        <f>IF(N330="nulová",J330,0)</f>
        <v>0</v>
      </c>
      <c r="BJ330" s="18" t="s">
        <v>158</v>
      </c>
      <c r="BK330" s="183">
        <f>ROUND(I330*H330,2)</f>
        <v>0</v>
      </c>
      <c r="BL330" s="18" t="s">
        <v>157</v>
      </c>
      <c r="BM330" s="182" t="s">
        <v>418</v>
      </c>
    </row>
    <row r="331" s="14" customFormat="1">
      <c r="A331" s="14"/>
      <c r="B331" s="192"/>
      <c r="C331" s="14"/>
      <c r="D331" s="185" t="s">
        <v>160</v>
      </c>
      <c r="E331" s="193" t="s">
        <v>1</v>
      </c>
      <c r="F331" s="194" t="s">
        <v>419</v>
      </c>
      <c r="G331" s="14"/>
      <c r="H331" s="195">
        <v>7.1</v>
      </c>
      <c r="I331" s="196"/>
      <c r="J331" s="14"/>
      <c r="K331" s="14"/>
      <c r="L331" s="192"/>
      <c r="M331" s="197"/>
      <c r="N331" s="198"/>
      <c r="O331" s="198"/>
      <c r="P331" s="198"/>
      <c r="Q331" s="198"/>
      <c r="R331" s="198"/>
      <c r="S331" s="198"/>
      <c r="T331" s="19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3" t="s">
        <v>160</v>
      </c>
      <c r="AU331" s="193" t="s">
        <v>158</v>
      </c>
      <c r="AV331" s="14" t="s">
        <v>158</v>
      </c>
      <c r="AW331" s="14" t="s">
        <v>32</v>
      </c>
      <c r="AX331" s="14" t="s">
        <v>77</v>
      </c>
      <c r="AY331" s="193" t="s">
        <v>150</v>
      </c>
    </row>
    <row r="332" s="15" customFormat="1">
      <c r="A332" s="15"/>
      <c r="B332" s="200"/>
      <c r="C332" s="15"/>
      <c r="D332" s="185" t="s">
        <v>160</v>
      </c>
      <c r="E332" s="201" t="s">
        <v>1</v>
      </c>
      <c r="F332" s="202" t="s">
        <v>163</v>
      </c>
      <c r="G332" s="15"/>
      <c r="H332" s="203">
        <v>7.1</v>
      </c>
      <c r="I332" s="204"/>
      <c r="J332" s="15"/>
      <c r="K332" s="15"/>
      <c r="L332" s="200"/>
      <c r="M332" s="205"/>
      <c r="N332" s="206"/>
      <c r="O332" s="206"/>
      <c r="P332" s="206"/>
      <c r="Q332" s="206"/>
      <c r="R332" s="206"/>
      <c r="S332" s="206"/>
      <c r="T332" s="207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01" t="s">
        <v>160</v>
      </c>
      <c r="AU332" s="201" t="s">
        <v>158</v>
      </c>
      <c r="AV332" s="15" t="s">
        <v>157</v>
      </c>
      <c r="AW332" s="15" t="s">
        <v>32</v>
      </c>
      <c r="AX332" s="15" t="s">
        <v>85</v>
      </c>
      <c r="AY332" s="201" t="s">
        <v>150</v>
      </c>
    </row>
    <row r="333" s="2" customFormat="1" ht="24.15" customHeight="1">
      <c r="A333" s="37"/>
      <c r="B333" s="170"/>
      <c r="C333" s="171" t="s">
        <v>420</v>
      </c>
      <c r="D333" s="171" t="s">
        <v>152</v>
      </c>
      <c r="E333" s="172" t="s">
        <v>421</v>
      </c>
      <c r="F333" s="173" t="s">
        <v>422</v>
      </c>
      <c r="G333" s="174" t="s">
        <v>155</v>
      </c>
      <c r="H333" s="175">
        <v>35.176</v>
      </c>
      <c r="I333" s="176"/>
      <c r="J333" s="177">
        <f>ROUND(I333*H333,2)</f>
        <v>0</v>
      </c>
      <c r="K333" s="173" t="s">
        <v>156</v>
      </c>
      <c r="L333" s="38"/>
      <c r="M333" s="178" t="s">
        <v>1</v>
      </c>
      <c r="N333" s="179" t="s">
        <v>43</v>
      </c>
      <c r="O333" s="76"/>
      <c r="P333" s="180">
        <f>O333*H333</f>
        <v>0</v>
      </c>
      <c r="Q333" s="180">
        <v>0.06172</v>
      </c>
      <c r="R333" s="180">
        <f>Q333*H333</f>
        <v>2.17106272</v>
      </c>
      <c r="S333" s="180">
        <v>0</v>
      </c>
      <c r="T333" s="18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2" t="s">
        <v>157</v>
      </c>
      <c r="AT333" s="182" t="s">
        <v>152</v>
      </c>
      <c r="AU333" s="182" t="s">
        <v>158</v>
      </c>
      <c r="AY333" s="18" t="s">
        <v>150</v>
      </c>
      <c r="BE333" s="183">
        <f>IF(N333="základní",J333,0)</f>
        <v>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18" t="s">
        <v>158</v>
      </c>
      <c r="BK333" s="183">
        <f>ROUND(I333*H333,2)</f>
        <v>0</v>
      </c>
      <c r="BL333" s="18" t="s">
        <v>157</v>
      </c>
      <c r="BM333" s="182" t="s">
        <v>423</v>
      </c>
    </row>
    <row r="334" s="13" customFormat="1">
      <c r="A334" s="13"/>
      <c r="B334" s="184"/>
      <c r="C334" s="13"/>
      <c r="D334" s="185" t="s">
        <v>160</v>
      </c>
      <c r="E334" s="186" t="s">
        <v>1</v>
      </c>
      <c r="F334" s="187" t="s">
        <v>331</v>
      </c>
      <c r="G334" s="13"/>
      <c r="H334" s="186" t="s">
        <v>1</v>
      </c>
      <c r="I334" s="188"/>
      <c r="J334" s="13"/>
      <c r="K334" s="13"/>
      <c r="L334" s="184"/>
      <c r="M334" s="189"/>
      <c r="N334" s="190"/>
      <c r="O334" s="190"/>
      <c r="P334" s="190"/>
      <c r="Q334" s="190"/>
      <c r="R334" s="190"/>
      <c r="S334" s="190"/>
      <c r="T334" s="19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6" t="s">
        <v>160</v>
      </c>
      <c r="AU334" s="186" t="s">
        <v>158</v>
      </c>
      <c r="AV334" s="13" t="s">
        <v>85</v>
      </c>
      <c r="AW334" s="13" t="s">
        <v>32</v>
      </c>
      <c r="AX334" s="13" t="s">
        <v>77</v>
      </c>
      <c r="AY334" s="186" t="s">
        <v>150</v>
      </c>
    </row>
    <row r="335" s="14" customFormat="1">
      <c r="A335" s="14"/>
      <c r="B335" s="192"/>
      <c r="C335" s="14"/>
      <c r="D335" s="185" t="s">
        <v>160</v>
      </c>
      <c r="E335" s="193" t="s">
        <v>1</v>
      </c>
      <c r="F335" s="194" t="s">
        <v>424</v>
      </c>
      <c r="G335" s="14"/>
      <c r="H335" s="195">
        <v>11.507999999999998</v>
      </c>
      <c r="I335" s="196"/>
      <c r="J335" s="14"/>
      <c r="K335" s="14"/>
      <c r="L335" s="192"/>
      <c r="M335" s="197"/>
      <c r="N335" s="198"/>
      <c r="O335" s="198"/>
      <c r="P335" s="198"/>
      <c r="Q335" s="198"/>
      <c r="R335" s="198"/>
      <c r="S335" s="198"/>
      <c r="T335" s="19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3" t="s">
        <v>160</v>
      </c>
      <c r="AU335" s="193" t="s">
        <v>158</v>
      </c>
      <c r="AV335" s="14" t="s">
        <v>158</v>
      </c>
      <c r="AW335" s="14" t="s">
        <v>32</v>
      </c>
      <c r="AX335" s="14" t="s">
        <v>77</v>
      </c>
      <c r="AY335" s="193" t="s">
        <v>150</v>
      </c>
    </row>
    <row r="336" s="14" customFormat="1">
      <c r="A336" s="14"/>
      <c r="B336" s="192"/>
      <c r="C336" s="14"/>
      <c r="D336" s="185" t="s">
        <v>160</v>
      </c>
      <c r="E336" s="193" t="s">
        <v>1</v>
      </c>
      <c r="F336" s="194" t="s">
        <v>425</v>
      </c>
      <c r="G336" s="14"/>
      <c r="H336" s="195">
        <v>-0.5</v>
      </c>
      <c r="I336" s="196"/>
      <c r="J336" s="14"/>
      <c r="K336" s="14"/>
      <c r="L336" s="192"/>
      <c r="M336" s="197"/>
      <c r="N336" s="198"/>
      <c r="O336" s="198"/>
      <c r="P336" s="198"/>
      <c r="Q336" s="198"/>
      <c r="R336" s="198"/>
      <c r="S336" s="198"/>
      <c r="T336" s="19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3" t="s">
        <v>160</v>
      </c>
      <c r="AU336" s="193" t="s">
        <v>158</v>
      </c>
      <c r="AV336" s="14" t="s">
        <v>158</v>
      </c>
      <c r="AW336" s="14" t="s">
        <v>32</v>
      </c>
      <c r="AX336" s="14" t="s">
        <v>77</v>
      </c>
      <c r="AY336" s="193" t="s">
        <v>150</v>
      </c>
    </row>
    <row r="337" s="13" customFormat="1">
      <c r="A337" s="13"/>
      <c r="B337" s="184"/>
      <c r="C337" s="13"/>
      <c r="D337" s="185" t="s">
        <v>160</v>
      </c>
      <c r="E337" s="186" t="s">
        <v>1</v>
      </c>
      <c r="F337" s="187" t="s">
        <v>316</v>
      </c>
      <c r="G337" s="13"/>
      <c r="H337" s="186" t="s">
        <v>1</v>
      </c>
      <c r="I337" s="188"/>
      <c r="J337" s="13"/>
      <c r="K337" s="13"/>
      <c r="L337" s="184"/>
      <c r="M337" s="189"/>
      <c r="N337" s="190"/>
      <c r="O337" s="190"/>
      <c r="P337" s="190"/>
      <c r="Q337" s="190"/>
      <c r="R337" s="190"/>
      <c r="S337" s="190"/>
      <c r="T337" s="19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6" t="s">
        <v>160</v>
      </c>
      <c r="AU337" s="186" t="s">
        <v>158</v>
      </c>
      <c r="AV337" s="13" t="s">
        <v>85</v>
      </c>
      <c r="AW337" s="13" t="s">
        <v>32</v>
      </c>
      <c r="AX337" s="13" t="s">
        <v>77</v>
      </c>
      <c r="AY337" s="186" t="s">
        <v>150</v>
      </c>
    </row>
    <row r="338" s="14" customFormat="1">
      <c r="A338" s="14"/>
      <c r="B338" s="192"/>
      <c r="C338" s="14"/>
      <c r="D338" s="185" t="s">
        <v>160</v>
      </c>
      <c r="E338" s="193" t="s">
        <v>1</v>
      </c>
      <c r="F338" s="194" t="s">
        <v>424</v>
      </c>
      <c r="G338" s="14"/>
      <c r="H338" s="195">
        <v>11.507999999999998</v>
      </c>
      <c r="I338" s="196"/>
      <c r="J338" s="14"/>
      <c r="K338" s="14"/>
      <c r="L338" s="192"/>
      <c r="M338" s="197"/>
      <c r="N338" s="198"/>
      <c r="O338" s="198"/>
      <c r="P338" s="198"/>
      <c r="Q338" s="198"/>
      <c r="R338" s="198"/>
      <c r="S338" s="198"/>
      <c r="T338" s="19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3" t="s">
        <v>160</v>
      </c>
      <c r="AU338" s="193" t="s">
        <v>158</v>
      </c>
      <c r="AV338" s="14" t="s">
        <v>158</v>
      </c>
      <c r="AW338" s="14" t="s">
        <v>32</v>
      </c>
      <c r="AX338" s="14" t="s">
        <v>77</v>
      </c>
      <c r="AY338" s="193" t="s">
        <v>150</v>
      </c>
    </row>
    <row r="339" s="14" customFormat="1">
      <c r="A339" s="14"/>
      <c r="B339" s="192"/>
      <c r="C339" s="14"/>
      <c r="D339" s="185" t="s">
        <v>160</v>
      </c>
      <c r="E339" s="193" t="s">
        <v>1</v>
      </c>
      <c r="F339" s="194" t="s">
        <v>425</v>
      </c>
      <c r="G339" s="14"/>
      <c r="H339" s="195">
        <v>-0.5</v>
      </c>
      <c r="I339" s="196"/>
      <c r="J339" s="14"/>
      <c r="K339" s="14"/>
      <c r="L339" s="192"/>
      <c r="M339" s="197"/>
      <c r="N339" s="198"/>
      <c r="O339" s="198"/>
      <c r="P339" s="198"/>
      <c r="Q339" s="198"/>
      <c r="R339" s="198"/>
      <c r="S339" s="198"/>
      <c r="T339" s="19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3" t="s">
        <v>160</v>
      </c>
      <c r="AU339" s="193" t="s">
        <v>158</v>
      </c>
      <c r="AV339" s="14" t="s">
        <v>158</v>
      </c>
      <c r="AW339" s="14" t="s">
        <v>32</v>
      </c>
      <c r="AX339" s="14" t="s">
        <v>77</v>
      </c>
      <c r="AY339" s="193" t="s">
        <v>150</v>
      </c>
    </row>
    <row r="340" s="13" customFormat="1">
      <c r="A340" s="13"/>
      <c r="B340" s="184"/>
      <c r="C340" s="13"/>
      <c r="D340" s="185" t="s">
        <v>160</v>
      </c>
      <c r="E340" s="186" t="s">
        <v>1</v>
      </c>
      <c r="F340" s="187" t="s">
        <v>319</v>
      </c>
      <c r="G340" s="13"/>
      <c r="H340" s="186" t="s">
        <v>1</v>
      </c>
      <c r="I340" s="188"/>
      <c r="J340" s="13"/>
      <c r="K340" s="13"/>
      <c r="L340" s="184"/>
      <c r="M340" s="189"/>
      <c r="N340" s="190"/>
      <c r="O340" s="190"/>
      <c r="P340" s="190"/>
      <c r="Q340" s="190"/>
      <c r="R340" s="190"/>
      <c r="S340" s="190"/>
      <c r="T340" s="19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6" t="s">
        <v>160</v>
      </c>
      <c r="AU340" s="186" t="s">
        <v>158</v>
      </c>
      <c r="AV340" s="13" t="s">
        <v>85</v>
      </c>
      <c r="AW340" s="13" t="s">
        <v>32</v>
      </c>
      <c r="AX340" s="13" t="s">
        <v>77</v>
      </c>
      <c r="AY340" s="186" t="s">
        <v>150</v>
      </c>
    </row>
    <row r="341" s="14" customFormat="1">
      <c r="A341" s="14"/>
      <c r="B341" s="192"/>
      <c r="C341" s="14"/>
      <c r="D341" s="185" t="s">
        <v>160</v>
      </c>
      <c r="E341" s="193" t="s">
        <v>1</v>
      </c>
      <c r="F341" s="194" t="s">
        <v>426</v>
      </c>
      <c r="G341" s="14"/>
      <c r="H341" s="195">
        <v>14.84</v>
      </c>
      <c r="I341" s="196"/>
      <c r="J341" s="14"/>
      <c r="K341" s="14"/>
      <c r="L341" s="192"/>
      <c r="M341" s="197"/>
      <c r="N341" s="198"/>
      <c r="O341" s="198"/>
      <c r="P341" s="198"/>
      <c r="Q341" s="198"/>
      <c r="R341" s="198"/>
      <c r="S341" s="198"/>
      <c r="T341" s="19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3" t="s">
        <v>160</v>
      </c>
      <c r="AU341" s="193" t="s">
        <v>158</v>
      </c>
      <c r="AV341" s="14" t="s">
        <v>158</v>
      </c>
      <c r="AW341" s="14" t="s">
        <v>32</v>
      </c>
      <c r="AX341" s="14" t="s">
        <v>77</v>
      </c>
      <c r="AY341" s="193" t="s">
        <v>150</v>
      </c>
    </row>
    <row r="342" s="14" customFormat="1">
      <c r="A342" s="14"/>
      <c r="B342" s="192"/>
      <c r="C342" s="14"/>
      <c r="D342" s="185" t="s">
        <v>160</v>
      </c>
      <c r="E342" s="193" t="s">
        <v>1</v>
      </c>
      <c r="F342" s="194" t="s">
        <v>330</v>
      </c>
      <c r="G342" s="14"/>
      <c r="H342" s="195">
        <v>-1.68</v>
      </c>
      <c r="I342" s="196"/>
      <c r="J342" s="14"/>
      <c r="K342" s="14"/>
      <c r="L342" s="192"/>
      <c r="M342" s="197"/>
      <c r="N342" s="198"/>
      <c r="O342" s="198"/>
      <c r="P342" s="198"/>
      <c r="Q342" s="198"/>
      <c r="R342" s="198"/>
      <c r="S342" s="198"/>
      <c r="T342" s="19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3" t="s">
        <v>160</v>
      </c>
      <c r="AU342" s="193" t="s">
        <v>158</v>
      </c>
      <c r="AV342" s="14" t="s">
        <v>158</v>
      </c>
      <c r="AW342" s="14" t="s">
        <v>32</v>
      </c>
      <c r="AX342" s="14" t="s">
        <v>77</v>
      </c>
      <c r="AY342" s="193" t="s">
        <v>150</v>
      </c>
    </row>
    <row r="343" s="15" customFormat="1">
      <c r="A343" s="15"/>
      <c r="B343" s="200"/>
      <c r="C343" s="15"/>
      <c r="D343" s="185" t="s">
        <v>160</v>
      </c>
      <c r="E343" s="201" t="s">
        <v>1</v>
      </c>
      <c r="F343" s="202" t="s">
        <v>163</v>
      </c>
      <c r="G343" s="15"/>
      <c r="H343" s="203">
        <v>35.176</v>
      </c>
      <c r="I343" s="204"/>
      <c r="J343" s="15"/>
      <c r="K343" s="15"/>
      <c r="L343" s="200"/>
      <c r="M343" s="205"/>
      <c r="N343" s="206"/>
      <c r="O343" s="206"/>
      <c r="P343" s="206"/>
      <c r="Q343" s="206"/>
      <c r="R343" s="206"/>
      <c r="S343" s="206"/>
      <c r="T343" s="20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01" t="s">
        <v>160</v>
      </c>
      <c r="AU343" s="201" t="s">
        <v>158</v>
      </c>
      <c r="AV343" s="15" t="s">
        <v>157</v>
      </c>
      <c r="AW343" s="15" t="s">
        <v>32</v>
      </c>
      <c r="AX343" s="15" t="s">
        <v>85</v>
      </c>
      <c r="AY343" s="201" t="s">
        <v>150</v>
      </c>
    </row>
    <row r="344" s="2" customFormat="1" ht="24.15" customHeight="1">
      <c r="A344" s="37"/>
      <c r="B344" s="170"/>
      <c r="C344" s="171" t="s">
        <v>427</v>
      </c>
      <c r="D344" s="171" t="s">
        <v>152</v>
      </c>
      <c r="E344" s="172" t="s">
        <v>428</v>
      </c>
      <c r="F344" s="173" t="s">
        <v>429</v>
      </c>
      <c r="G344" s="174" t="s">
        <v>155</v>
      </c>
      <c r="H344" s="175">
        <v>161.046</v>
      </c>
      <c r="I344" s="176"/>
      <c r="J344" s="177">
        <f>ROUND(I344*H344,2)</f>
        <v>0</v>
      </c>
      <c r="K344" s="173" t="s">
        <v>156</v>
      </c>
      <c r="L344" s="38"/>
      <c r="M344" s="178" t="s">
        <v>1</v>
      </c>
      <c r="N344" s="179" t="s">
        <v>43</v>
      </c>
      <c r="O344" s="76"/>
      <c r="P344" s="180">
        <f>O344*H344</f>
        <v>0</v>
      </c>
      <c r="Q344" s="180">
        <v>0.06998</v>
      </c>
      <c r="R344" s="180">
        <f>Q344*H344</f>
        <v>11.26999908</v>
      </c>
      <c r="S344" s="180">
        <v>0</v>
      </c>
      <c r="T344" s="18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2" t="s">
        <v>157</v>
      </c>
      <c r="AT344" s="182" t="s">
        <v>152</v>
      </c>
      <c r="AU344" s="182" t="s">
        <v>158</v>
      </c>
      <c r="AY344" s="18" t="s">
        <v>150</v>
      </c>
      <c r="BE344" s="183">
        <f>IF(N344="základní",J344,0)</f>
        <v>0</v>
      </c>
      <c r="BF344" s="183">
        <f>IF(N344="snížená",J344,0)</f>
        <v>0</v>
      </c>
      <c r="BG344" s="183">
        <f>IF(N344="zákl. přenesená",J344,0)</f>
        <v>0</v>
      </c>
      <c r="BH344" s="183">
        <f>IF(N344="sníž. přenesená",J344,0)</f>
        <v>0</v>
      </c>
      <c r="BI344" s="183">
        <f>IF(N344="nulová",J344,0)</f>
        <v>0</v>
      </c>
      <c r="BJ344" s="18" t="s">
        <v>158</v>
      </c>
      <c r="BK344" s="183">
        <f>ROUND(I344*H344,2)</f>
        <v>0</v>
      </c>
      <c r="BL344" s="18" t="s">
        <v>157</v>
      </c>
      <c r="BM344" s="182" t="s">
        <v>430</v>
      </c>
    </row>
    <row r="345" s="13" customFormat="1">
      <c r="A345" s="13"/>
      <c r="B345" s="184"/>
      <c r="C345" s="13"/>
      <c r="D345" s="185" t="s">
        <v>160</v>
      </c>
      <c r="E345" s="186" t="s">
        <v>1</v>
      </c>
      <c r="F345" s="187" t="s">
        <v>328</v>
      </c>
      <c r="G345" s="13"/>
      <c r="H345" s="186" t="s">
        <v>1</v>
      </c>
      <c r="I345" s="188"/>
      <c r="J345" s="13"/>
      <c r="K345" s="13"/>
      <c r="L345" s="184"/>
      <c r="M345" s="189"/>
      <c r="N345" s="190"/>
      <c r="O345" s="190"/>
      <c r="P345" s="190"/>
      <c r="Q345" s="190"/>
      <c r="R345" s="190"/>
      <c r="S345" s="190"/>
      <c r="T345" s="19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6" t="s">
        <v>160</v>
      </c>
      <c r="AU345" s="186" t="s">
        <v>158</v>
      </c>
      <c r="AV345" s="13" t="s">
        <v>85</v>
      </c>
      <c r="AW345" s="13" t="s">
        <v>32</v>
      </c>
      <c r="AX345" s="13" t="s">
        <v>77</v>
      </c>
      <c r="AY345" s="186" t="s">
        <v>150</v>
      </c>
    </row>
    <row r="346" s="14" customFormat="1">
      <c r="A346" s="14"/>
      <c r="B346" s="192"/>
      <c r="C346" s="14"/>
      <c r="D346" s="185" t="s">
        <v>160</v>
      </c>
      <c r="E346" s="193" t="s">
        <v>1</v>
      </c>
      <c r="F346" s="194" t="s">
        <v>431</v>
      </c>
      <c r="G346" s="14"/>
      <c r="H346" s="195">
        <v>27.118</v>
      </c>
      <c r="I346" s="196"/>
      <c r="J346" s="14"/>
      <c r="K346" s="14"/>
      <c r="L346" s="192"/>
      <c r="M346" s="197"/>
      <c r="N346" s="198"/>
      <c r="O346" s="198"/>
      <c r="P346" s="198"/>
      <c r="Q346" s="198"/>
      <c r="R346" s="198"/>
      <c r="S346" s="198"/>
      <c r="T346" s="19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3" t="s">
        <v>160</v>
      </c>
      <c r="AU346" s="193" t="s">
        <v>158</v>
      </c>
      <c r="AV346" s="14" t="s">
        <v>158</v>
      </c>
      <c r="AW346" s="14" t="s">
        <v>32</v>
      </c>
      <c r="AX346" s="14" t="s">
        <v>77</v>
      </c>
      <c r="AY346" s="193" t="s">
        <v>150</v>
      </c>
    </row>
    <row r="347" s="14" customFormat="1">
      <c r="A347" s="14"/>
      <c r="B347" s="192"/>
      <c r="C347" s="14"/>
      <c r="D347" s="185" t="s">
        <v>160</v>
      </c>
      <c r="E347" s="193" t="s">
        <v>1</v>
      </c>
      <c r="F347" s="194" t="s">
        <v>432</v>
      </c>
      <c r="G347" s="14"/>
      <c r="H347" s="195">
        <v>-5.04</v>
      </c>
      <c r="I347" s="196"/>
      <c r="J347" s="14"/>
      <c r="K347" s="14"/>
      <c r="L347" s="192"/>
      <c r="M347" s="197"/>
      <c r="N347" s="198"/>
      <c r="O347" s="198"/>
      <c r="P347" s="198"/>
      <c r="Q347" s="198"/>
      <c r="R347" s="198"/>
      <c r="S347" s="198"/>
      <c r="T347" s="19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3" t="s">
        <v>160</v>
      </c>
      <c r="AU347" s="193" t="s">
        <v>158</v>
      </c>
      <c r="AV347" s="14" t="s">
        <v>158</v>
      </c>
      <c r="AW347" s="14" t="s">
        <v>32</v>
      </c>
      <c r="AX347" s="14" t="s">
        <v>77</v>
      </c>
      <c r="AY347" s="193" t="s">
        <v>150</v>
      </c>
    </row>
    <row r="348" s="13" customFormat="1">
      <c r="A348" s="13"/>
      <c r="B348" s="184"/>
      <c r="C348" s="13"/>
      <c r="D348" s="185" t="s">
        <v>160</v>
      </c>
      <c r="E348" s="186" t="s">
        <v>1</v>
      </c>
      <c r="F348" s="187" t="s">
        <v>331</v>
      </c>
      <c r="G348" s="13"/>
      <c r="H348" s="186" t="s">
        <v>1</v>
      </c>
      <c r="I348" s="188"/>
      <c r="J348" s="13"/>
      <c r="K348" s="13"/>
      <c r="L348" s="184"/>
      <c r="M348" s="189"/>
      <c r="N348" s="190"/>
      <c r="O348" s="190"/>
      <c r="P348" s="190"/>
      <c r="Q348" s="190"/>
      <c r="R348" s="190"/>
      <c r="S348" s="190"/>
      <c r="T348" s="19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6" t="s">
        <v>160</v>
      </c>
      <c r="AU348" s="186" t="s">
        <v>158</v>
      </c>
      <c r="AV348" s="13" t="s">
        <v>85</v>
      </c>
      <c r="AW348" s="13" t="s">
        <v>32</v>
      </c>
      <c r="AX348" s="13" t="s">
        <v>77</v>
      </c>
      <c r="AY348" s="186" t="s">
        <v>150</v>
      </c>
    </row>
    <row r="349" s="14" customFormat="1">
      <c r="A349" s="14"/>
      <c r="B349" s="192"/>
      <c r="C349" s="14"/>
      <c r="D349" s="185" t="s">
        <v>160</v>
      </c>
      <c r="E349" s="193" t="s">
        <v>1</v>
      </c>
      <c r="F349" s="194" t="s">
        <v>433</v>
      </c>
      <c r="G349" s="14"/>
      <c r="H349" s="195">
        <v>51.31</v>
      </c>
      <c r="I349" s="196"/>
      <c r="J349" s="14"/>
      <c r="K349" s="14"/>
      <c r="L349" s="192"/>
      <c r="M349" s="197"/>
      <c r="N349" s="198"/>
      <c r="O349" s="198"/>
      <c r="P349" s="198"/>
      <c r="Q349" s="198"/>
      <c r="R349" s="198"/>
      <c r="S349" s="198"/>
      <c r="T349" s="19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3" t="s">
        <v>160</v>
      </c>
      <c r="AU349" s="193" t="s">
        <v>158</v>
      </c>
      <c r="AV349" s="14" t="s">
        <v>158</v>
      </c>
      <c r="AW349" s="14" t="s">
        <v>32</v>
      </c>
      <c r="AX349" s="14" t="s">
        <v>77</v>
      </c>
      <c r="AY349" s="193" t="s">
        <v>150</v>
      </c>
    </row>
    <row r="350" s="14" customFormat="1">
      <c r="A350" s="14"/>
      <c r="B350" s="192"/>
      <c r="C350" s="14"/>
      <c r="D350" s="185" t="s">
        <v>160</v>
      </c>
      <c r="E350" s="193" t="s">
        <v>1</v>
      </c>
      <c r="F350" s="194" t="s">
        <v>434</v>
      </c>
      <c r="G350" s="14"/>
      <c r="H350" s="195">
        <v>-12.3</v>
      </c>
      <c r="I350" s="196"/>
      <c r="J350" s="14"/>
      <c r="K350" s="14"/>
      <c r="L350" s="192"/>
      <c r="M350" s="197"/>
      <c r="N350" s="198"/>
      <c r="O350" s="198"/>
      <c r="P350" s="198"/>
      <c r="Q350" s="198"/>
      <c r="R350" s="198"/>
      <c r="S350" s="198"/>
      <c r="T350" s="19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193" t="s">
        <v>160</v>
      </c>
      <c r="AU350" s="193" t="s">
        <v>158</v>
      </c>
      <c r="AV350" s="14" t="s">
        <v>158</v>
      </c>
      <c r="AW350" s="14" t="s">
        <v>32</v>
      </c>
      <c r="AX350" s="14" t="s">
        <v>77</v>
      </c>
      <c r="AY350" s="193" t="s">
        <v>150</v>
      </c>
    </row>
    <row r="351" s="13" customFormat="1">
      <c r="A351" s="13"/>
      <c r="B351" s="184"/>
      <c r="C351" s="13"/>
      <c r="D351" s="185" t="s">
        <v>160</v>
      </c>
      <c r="E351" s="186" t="s">
        <v>1</v>
      </c>
      <c r="F351" s="187" t="s">
        <v>316</v>
      </c>
      <c r="G351" s="13"/>
      <c r="H351" s="186" t="s">
        <v>1</v>
      </c>
      <c r="I351" s="188"/>
      <c r="J351" s="13"/>
      <c r="K351" s="13"/>
      <c r="L351" s="184"/>
      <c r="M351" s="189"/>
      <c r="N351" s="190"/>
      <c r="O351" s="190"/>
      <c r="P351" s="190"/>
      <c r="Q351" s="190"/>
      <c r="R351" s="190"/>
      <c r="S351" s="190"/>
      <c r="T351" s="19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6" t="s">
        <v>160</v>
      </c>
      <c r="AU351" s="186" t="s">
        <v>158</v>
      </c>
      <c r="AV351" s="13" t="s">
        <v>85</v>
      </c>
      <c r="AW351" s="13" t="s">
        <v>32</v>
      </c>
      <c r="AX351" s="13" t="s">
        <v>77</v>
      </c>
      <c r="AY351" s="186" t="s">
        <v>150</v>
      </c>
    </row>
    <row r="352" s="14" customFormat="1">
      <c r="A352" s="14"/>
      <c r="B352" s="192"/>
      <c r="C352" s="14"/>
      <c r="D352" s="185" t="s">
        <v>160</v>
      </c>
      <c r="E352" s="193" t="s">
        <v>1</v>
      </c>
      <c r="F352" s="194" t="s">
        <v>435</v>
      </c>
      <c r="G352" s="14"/>
      <c r="H352" s="195">
        <v>62.314</v>
      </c>
      <c r="I352" s="196"/>
      <c r="J352" s="14"/>
      <c r="K352" s="14"/>
      <c r="L352" s="192"/>
      <c r="M352" s="197"/>
      <c r="N352" s="198"/>
      <c r="O352" s="198"/>
      <c r="P352" s="198"/>
      <c r="Q352" s="198"/>
      <c r="R352" s="198"/>
      <c r="S352" s="198"/>
      <c r="T352" s="19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3" t="s">
        <v>160</v>
      </c>
      <c r="AU352" s="193" t="s">
        <v>158</v>
      </c>
      <c r="AV352" s="14" t="s">
        <v>158</v>
      </c>
      <c r="AW352" s="14" t="s">
        <v>32</v>
      </c>
      <c r="AX352" s="14" t="s">
        <v>77</v>
      </c>
      <c r="AY352" s="193" t="s">
        <v>150</v>
      </c>
    </row>
    <row r="353" s="14" customFormat="1">
      <c r="A353" s="14"/>
      <c r="B353" s="192"/>
      <c r="C353" s="14"/>
      <c r="D353" s="185" t="s">
        <v>160</v>
      </c>
      <c r="E353" s="193" t="s">
        <v>1</v>
      </c>
      <c r="F353" s="194" t="s">
        <v>434</v>
      </c>
      <c r="G353" s="14"/>
      <c r="H353" s="195">
        <v>-12.3</v>
      </c>
      <c r="I353" s="196"/>
      <c r="J353" s="14"/>
      <c r="K353" s="14"/>
      <c r="L353" s="192"/>
      <c r="M353" s="197"/>
      <c r="N353" s="198"/>
      <c r="O353" s="198"/>
      <c r="P353" s="198"/>
      <c r="Q353" s="198"/>
      <c r="R353" s="198"/>
      <c r="S353" s="198"/>
      <c r="T353" s="19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3" t="s">
        <v>160</v>
      </c>
      <c r="AU353" s="193" t="s">
        <v>158</v>
      </c>
      <c r="AV353" s="14" t="s">
        <v>158</v>
      </c>
      <c r="AW353" s="14" t="s">
        <v>32</v>
      </c>
      <c r="AX353" s="14" t="s">
        <v>77</v>
      </c>
      <c r="AY353" s="193" t="s">
        <v>150</v>
      </c>
    </row>
    <row r="354" s="13" customFormat="1">
      <c r="A354" s="13"/>
      <c r="B354" s="184"/>
      <c r="C354" s="13"/>
      <c r="D354" s="185" t="s">
        <v>160</v>
      </c>
      <c r="E354" s="186" t="s">
        <v>1</v>
      </c>
      <c r="F354" s="187" t="s">
        <v>319</v>
      </c>
      <c r="G354" s="13"/>
      <c r="H354" s="186" t="s">
        <v>1</v>
      </c>
      <c r="I354" s="188"/>
      <c r="J354" s="13"/>
      <c r="K354" s="13"/>
      <c r="L354" s="184"/>
      <c r="M354" s="189"/>
      <c r="N354" s="190"/>
      <c r="O354" s="190"/>
      <c r="P354" s="190"/>
      <c r="Q354" s="190"/>
      <c r="R354" s="190"/>
      <c r="S354" s="190"/>
      <c r="T354" s="19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6" t="s">
        <v>160</v>
      </c>
      <c r="AU354" s="186" t="s">
        <v>158</v>
      </c>
      <c r="AV354" s="13" t="s">
        <v>85</v>
      </c>
      <c r="AW354" s="13" t="s">
        <v>32</v>
      </c>
      <c r="AX354" s="13" t="s">
        <v>77</v>
      </c>
      <c r="AY354" s="186" t="s">
        <v>150</v>
      </c>
    </row>
    <row r="355" s="14" customFormat="1">
      <c r="A355" s="14"/>
      <c r="B355" s="192"/>
      <c r="C355" s="14"/>
      <c r="D355" s="185" t="s">
        <v>160</v>
      </c>
      <c r="E355" s="193" t="s">
        <v>1</v>
      </c>
      <c r="F355" s="194" t="s">
        <v>436</v>
      </c>
      <c r="G355" s="14"/>
      <c r="H355" s="195">
        <v>57.204</v>
      </c>
      <c r="I355" s="196"/>
      <c r="J355" s="14"/>
      <c r="K355" s="14"/>
      <c r="L355" s="192"/>
      <c r="M355" s="197"/>
      <c r="N355" s="198"/>
      <c r="O355" s="198"/>
      <c r="P355" s="198"/>
      <c r="Q355" s="198"/>
      <c r="R355" s="198"/>
      <c r="S355" s="198"/>
      <c r="T355" s="19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3" t="s">
        <v>160</v>
      </c>
      <c r="AU355" s="193" t="s">
        <v>158</v>
      </c>
      <c r="AV355" s="14" t="s">
        <v>158</v>
      </c>
      <c r="AW355" s="14" t="s">
        <v>32</v>
      </c>
      <c r="AX355" s="14" t="s">
        <v>77</v>
      </c>
      <c r="AY355" s="193" t="s">
        <v>150</v>
      </c>
    </row>
    <row r="356" s="14" customFormat="1">
      <c r="A356" s="14"/>
      <c r="B356" s="192"/>
      <c r="C356" s="14"/>
      <c r="D356" s="185" t="s">
        <v>160</v>
      </c>
      <c r="E356" s="193" t="s">
        <v>1</v>
      </c>
      <c r="F356" s="194" t="s">
        <v>437</v>
      </c>
      <c r="G356" s="14"/>
      <c r="H356" s="195">
        <v>-7.26</v>
      </c>
      <c r="I356" s="196"/>
      <c r="J356" s="14"/>
      <c r="K356" s="14"/>
      <c r="L356" s="192"/>
      <c r="M356" s="197"/>
      <c r="N356" s="198"/>
      <c r="O356" s="198"/>
      <c r="P356" s="198"/>
      <c r="Q356" s="198"/>
      <c r="R356" s="198"/>
      <c r="S356" s="198"/>
      <c r="T356" s="19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3" t="s">
        <v>160</v>
      </c>
      <c r="AU356" s="193" t="s">
        <v>158</v>
      </c>
      <c r="AV356" s="14" t="s">
        <v>158</v>
      </c>
      <c r="AW356" s="14" t="s">
        <v>32</v>
      </c>
      <c r="AX356" s="14" t="s">
        <v>77</v>
      </c>
      <c r="AY356" s="193" t="s">
        <v>150</v>
      </c>
    </row>
    <row r="357" s="15" customFormat="1">
      <c r="A357" s="15"/>
      <c r="B357" s="200"/>
      <c r="C357" s="15"/>
      <c r="D357" s="185" t="s">
        <v>160</v>
      </c>
      <c r="E357" s="201" t="s">
        <v>1</v>
      </c>
      <c r="F357" s="202" t="s">
        <v>163</v>
      </c>
      <c r="G357" s="15"/>
      <c r="H357" s="203">
        <v>161.046</v>
      </c>
      <c r="I357" s="204"/>
      <c r="J357" s="15"/>
      <c r="K357" s="15"/>
      <c r="L357" s="200"/>
      <c r="M357" s="205"/>
      <c r="N357" s="206"/>
      <c r="O357" s="206"/>
      <c r="P357" s="206"/>
      <c r="Q357" s="206"/>
      <c r="R357" s="206"/>
      <c r="S357" s="206"/>
      <c r="T357" s="207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01" t="s">
        <v>160</v>
      </c>
      <c r="AU357" s="201" t="s">
        <v>158</v>
      </c>
      <c r="AV357" s="15" t="s">
        <v>157</v>
      </c>
      <c r="AW357" s="15" t="s">
        <v>32</v>
      </c>
      <c r="AX357" s="15" t="s">
        <v>85</v>
      </c>
      <c r="AY357" s="201" t="s">
        <v>150</v>
      </c>
    </row>
    <row r="358" s="2" customFormat="1" ht="24.15" customHeight="1">
      <c r="A358" s="37"/>
      <c r="B358" s="170"/>
      <c r="C358" s="171" t="s">
        <v>438</v>
      </c>
      <c r="D358" s="171" t="s">
        <v>152</v>
      </c>
      <c r="E358" s="172" t="s">
        <v>439</v>
      </c>
      <c r="F358" s="173" t="s">
        <v>440</v>
      </c>
      <c r="G358" s="174" t="s">
        <v>155</v>
      </c>
      <c r="H358" s="175">
        <v>69.593999999999992</v>
      </c>
      <c r="I358" s="176"/>
      <c r="J358" s="177">
        <f>ROUND(I358*H358,2)</f>
        <v>0</v>
      </c>
      <c r="K358" s="173" t="s">
        <v>156</v>
      </c>
      <c r="L358" s="38"/>
      <c r="M358" s="178" t="s">
        <v>1</v>
      </c>
      <c r="N358" s="179" t="s">
        <v>43</v>
      </c>
      <c r="O358" s="76"/>
      <c r="P358" s="180">
        <f>O358*H358</f>
        <v>0</v>
      </c>
      <c r="Q358" s="180">
        <v>0.07921</v>
      </c>
      <c r="R358" s="180">
        <f>Q358*H358</f>
        <v>5.5125407399999992</v>
      </c>
      <c r="S358" s="180">
        <v>0</v>
      </c>
      <c r="T358" s="18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2" t="s">
        <v>157</v>
      </c>
      <c r="AT358" s="182" t="s">
        <v>152</v>
      </c>
      <c r="AU358" s="182" t="s">
        <v>158</v>
      </c>
      <c r="AY358" s="18" t="s">
        <v>150</v>
      </c>
      <c r="BE358" s="183">
        <f>IF(N358="základní",J358,0)</f>
        <v>0</v>
      </c>
      <c r="BF358" s="183">
        <f>IF(N358="snížená",J358,0)</f>
        <v>0</v>
      </c>
      <c r="BG358" s="183">
        <f>IF(N358="zákl. přenesená",J358,0)</f>
        <v>0</v>
      </c>
      <c r="BH358" s="183">
        <f>IF(N358="sníž. přenesená",J358,0)</f>
        <v>0</v>
      </c>
      <c r="BI358" s="183">
        <f>IF(N358="nulová",J358,0)</f>
        <v>0</v>
      </c>
      <c r="BJ358" s="18" t="s">
        <v>158</v>
      </c>
      <c r="BK358" s="183">
        <f>ROUND(I358*H358,2)</f>
        <v>0</v>
      </c>
      <c r="BL358" s="18" t="s">
        <v>157</v>
      </c>
      <c r="BM358" s="182" t="s">
        <v>441</v>
      </c>
    </row>
    <row r="359" s="13" customFormat="1">
      <c r="A359" s="13"/>
      <c r="B359" s="184"/>
      <c r="C359" s="13"/>
      <c r="D359" s="185" t="s">
        <v>160</v>
      </c>
      <c r="E359" s="186" t="s">
        <v>1</v>
      </c>
      <c r="F359" s="187" t="s">
        <v>331</v>
      </c>
      <c r="G359" s="13"/>
      <c r="H359" s="186" t="s">
        <v>1</v>
      </c>
      <c r="I359" s="188"/>
      <c r="J359" s="13"/>
      <c r="K359" s="13"/>
      <c r="L359" s="184"/>
      <c r="M359" s="189"/>
      <c r="N359" s="190"/>
      <c r="O359" s="190"/>
      <c r="P359" s="190"/>
      <c r="Q359" s="190"/>
      <c r="R359" s="190"/>
      <c r="S359" s="190"/>
      <c r="T359" s="19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6" t="s">
        <v>160</v>
      </c>
      <c r="AU359" s="186" t="s">
        <v>158</v>
      </c>
      <c r="AV359" s="13" t="s">
        <v>85</v>
      </c>
      <c r="AW359" s="13" t="s">
        <v>32</v>
      </c>
      <c r="AX359" s="13" t="s">
        <v>77</v>
      </c>
      <c r="AY359" s="186" t="s">
        <v>150</v>
      </c>
    </row>
    <row r="360" s="14" customFormat="1">
      <c r="A360" s="14"/>
      <c r="B360" s="192"/>
      <c r="C360" s="14"/>
      <c r="D360" s="185" t="s">
        <v>160</v>
      </c>
      <c r="E360" s="193" t="s">
        <v>1</v>
      </c>
      <c r="F360" s="194" t="s">
        <v>442</v>
      </c>
      <c r="G360" s="14"/>
      <c r="H360" s="195">
        <v>34.061999999999996</v>
      </c>
      <c r="I360" s="196"/>
      <c r="J360" s="14"/>
      <c r="K360" s="14"/>
      <c r="L360" s="192"/>
      <c r="M360" s="197"/>
      <c r="N360" s="198"/>
      <c r="O360" s="198"/>
      <c r="P360" s="198"/>
      <c r="Q360" s="198"/>
      <c r="R360" s="198"/>
      <c r="S360" s="198"/>
      <c r="T360" s="19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93" t="s">
        <v>160</v>
      </c>
      <c r="AU360" s="193" t="s">
        <v>158</v>
      </c>
      <c r="AV360" s="14" t="s">
        <v>158</v>
      </c>
      <c r="AW360" s="14" t="s">
        <v>32</v>
      </c>
      <c r="AX360" s="14" t="s">
        <v>77</v>
      </c>
      <c r="AY360" s="193" t="s">
        <v>150</v>
      </c>
    </row>
    <row r="361" s="13" customFormat="1">
      <c r="A361" s="13"/>
      <c r="B361" s="184"/>
      <c r="C361" s="13"/>
      <c r="D361" s="185" t="s">
        <v>160</v>
      </c>
      <c r="E361" s="186" t="s">
        <v>1</v>
      </c>
      <c r="F361" s="187" t="s">
        <v>316</v>
      </c>
      <c r="G361" s="13"/>
      <c r="H361" s="186" t="s">
        <v>1</v>
      </c>
      <c r="I361" s="188"/>
      <c r="J361" s="13"/>
      <c r="K361" s="13"/>
      <c r="L361" s="184"/>
      <c r="M361" s="189"/>
      <c r="N361" s="190"/>
      <c r="O361" s="190"/>
      <c r="P361" s="190"/>
      <c r="Q361" s="190"/>
      <c r="R361" s="190"/>
      <c r="S361" s="190"/>
      <c r="T361" s="19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6" t="s">
        <v>160</v>
      </c>
      <c r="AU361" s="186" t="s">
        <v>158</v>
      </c>
      <c r="AV361" s="13" t="s">
        <v>85</v>
      </c>
      <c r="AW361" s="13" t="s">
        <v>32</v>
      </c>
      <c r="AX361" s="13" t="s">
        <v>77</v>
      </c>
      <c r="AY361" s="186" t="s">
        <v>150</v>
      </c>
    </row>
    <row r="362" s="14" customFormat="1">
      <c r="A362" s="14"/>
      <c r="B362" s="192"/>
      <c r="C362" s="14"/>
      <c r="D362" s="185" t="s">
        <v>160</v>
      </c>
      <c r="E362" s="193" t="s">
        <v>1</v>
      </c>
      <c r="F362" s="194" t="s">
        <v>443</v>
      </c>
      <c r="G362" s="14"/>
      <c r="H362" s="195">
        <v>23.058</v>
      </c>
      <c r="I362" s="196"/>
      <c r="J362" s="14"/>
      <c r="K362" s="14"/>
      <c r="L362" s="192"/>
      <c r="M362" s="197"/>
      <c r="N362" s="198"/>
      <c r="O362" s="198"/>
      <c r="P362" s="198"/>
      <c r="Q362" s="198"/>
      <c r="R362" s="198"/>
      <c r="S362" s="198"/>
      <c r="T362" s="19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3" t="s">
        <v>160</v>
      </c>
      <c r="AU362" s="193" t="s">
        <v>158</v>
      </c>
      <c r="AV362" s="14" t="s">
        <v>158</v>
      </c>
      <c r="AW362" s="14" t="s">
        <v>32</v>
      </c>
      <c r="AX362" s="14" t="s">
        <v>77</v>
      </c>
      <c r="AY362" s="193" t="s">
        <v>150</v>
      </c>
    </row>
    <row r="363" s="13" customFormat="1">
      <c r="A363" s="13"/>
      <c r="B363" s="184"/>
      <c r="C363" s="13"/>
      <c r="D363" s="185" t="s">
        <v>160</v>
      </c>
      <c r="E363" s="186" t="s">
        <v>1</v>
      </c>
      <c r="F363" s="187" t="s">
        <v>319</v>
      </c>
      <c r="G363" s="13"/>
      <c r="H363" s="186" t="s">
        <v>1</v>
      </c>
      <c r="I363" s="188"/>
      <c r="J363" s="13"/>
      <c r="K363" s="13"/>
      <c r="L363" s="184"/>
      <c r="M363" s="189"/>
      <c r="N363" s="190"/>
      <c r="O363" s="190"/>
      <c r="P363" s="190"/>
      <c r="Q363" s="190"/>
      <c r="R363" s="190"/>
      <c r="S363" s="190"/>
      <c r="T363" s="19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6" t="s">
        <v>160</v>
      </c>
      <c r="AU363" s="186" t="s">
        <v>158</v>
      </c>
      <c r="AV363" s="13" t="s">
        <v>85</v>
      </c>
      <c r="AW363" s="13" t="s">
        <v>32</v>
      </c>
      <c r="AX363" s="13" t="s">
        <v>77</v>
      </c>
      <c r="AY363" s="186" t="s">
        <v>150</v>
      </c>
    </row>
    <row r="364" s="14" customFormat="1">
      <c r="A364" s="14"/>
      <c r="B364" s="192"/>
      <c r="C364" s="14"/>
      <c r="D364" s="185" t="s">
        <v>160</v>
      </c>
      <c r="E364" s="193" t="s">
        <v>1</v>
      </c>
      <c r="F364" s="194" t="s">
        <v>444</v>
      </c>
      <c r="G364" s="14"/>
      <c r="H364" s="195">
        <v>12.474</v>
      </c>
      <c r="I364" s="196"/>
      <c r="J364" s="14"/>
      <c r="K364" s="14"/>
      <c r="L364" s="192"/>
      <c r="M364" s="197"/>
      <c r="N364" s="198"/>
      <c r="O364" s="198"/>
      <c r="P364" s="198"/>
      <c r="Q364" s="198"/>
      <c r="R364" s="198"/>
      <c r="S364" s="198"/>
      <c r="T364" s="19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3" t="s">
        <v>160</v>
      </c>
      <c r="AU364" s="193" t="s">
        <v>158</v>
      </c>
      <c r="AV364" s="14" t="s">
        <v>158</v>
      </c>
      <c r="AW364" s="14" t="s">
        <v>32</v>
      </c>
      <c r="AX364" s="14" t="s">
        <v>77</v>
      </c>
      <c r="AY364" s="193" t="s">
        <v>150</v>
      </c>
    </row>
    <row r="365" s="15" customFormat="1">
      <c r="A365" s="15"/>
      <c r="B365" s="200"/>
      <c r="C365" s="15"/>
      <c r="D365" s="185" t="s">
        <v>160</v>
      </c>
      <c r="E365" s="201" t="s">
        <v>1</v>
      </c>
      <c r="F365" s="202" t="s">
        <v>163</v>
      </c>
      <c r="G365" s="15"/>
      <c r="H365" s="203">
        <v>69.593999999999992</v>
      </c>
      <c r="I365" s="204"/>
      <c r="J365" s="15"/>
      <c r="K365" s="15"/>
      <c r="L365" s="200"/>
      <c r="M365" s="205"/>
      <c r="N365" s="206"/>
      <c r="O365" s="206"/>
      <c r="P365" s="206"/>
      <c r="Q365" s="206"/>
      <c r="R365" s="206"/>
      <c r="S365" s="206"/>
      <c r="T365" s="207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01" t="s">
        <v>160</v>
      </c>
      <c r="AU365" s="201" t="s">
        <v>158</v>
      </c>
      <c r="AV365" s="15" t="s">
        <v>157</v>
      </c>
      <c r="AW365" s="15" t="s">
        <v>32</v>
      </c>
      <c r="AX365" s="15" t="s">
        <v>85</v>
      </c>
      <c r="AY365" s="201" t="s">
        <v>150</v>
      </c>
    </row>
    <row r="366" s="2" customFormat="1" ht="24.15" customHeight="1">
      <c r="A366" s="37"/>
      <c r="B366" s="170"/>
      <c r="C366" s="171" t="s">
        <v>445</v>
      </c>
      <c r="D366" s="171" t="s">
        <v>152</v>
      </c>
      <c r="E366" s="172" t="s">
        <v>446</v>
      </c>
      <c r="F366" s="173" t="s">
        <v>447</v>
      </c>
      <c r="G366" s="174" t="s">
        <v>448</v>
      </c>
      <c r="H366" s="175">
        <v>560</v>
      </c>
      <c r="I366" s="176"/>
      <c r="J366" s="177">
        <f>ROUND(I366*H366,2)</f>
        <v>0</v>
      </c>
      <c r="K366" s="173" t="s">
        <v>156</v>
      </c>
      <c r="L366" s="38"/>
      <c r="M366" s="178" t="s">
        <v>1</v>
      </c>
      <c r="N366" s="179" t="s">
        <v>43</v>
      </c>
      <c r="O366" s="76"/>
      <c r="P366" s="180">
        <f>O366*H366</f>
        <v>0</v>
      </c>
      <c r="Q366" s="180">
        <v>0.00013999999999999998</v>
      </c>
      <c r="R366" s="180">
        <f>Q366*H366</f>
        <v>0.0784</v>
      </c>
      <c r="S366" s="180">
        <v>0</v>
      </c>
      <c r="T366" s="18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2" t="s">
        <v>157</v>
      </c>
      <c r="AT366" s="182" t="s">
        <v>152</v>
      </c>
      <c r="AU366" s="182" t="s">
        <v>158</v>
      </c>
      <c r="AY366" s="18" t="s">
        <v>150</v>
      </c>
      <c r="BE366" s="183">
        <f>IF(N366="základní",J366,0)</f>
        <v>0</v>
      </c>
      <c r="BF366" s="183">
        <f>IF(N366="snížená",J366,0)</f>
        <v>0</v>
      </c>
      <c r="BG366" s="183">
        <f>IF(N366="zákl. přenesená",J366,0)</f>
        <v>0</v>
      </c>
      <c r="BH366" s="183">
        <f>IF(N366="sníž. přenesená",J366,0)</f>
        <v>0</v>
      </c>
      <c r="BI366" s="183">
        <f>IF(N366="nulová",J366,0)</f>
        <v>0</v>
      </c>
      <c r="BJ366" s="18" t="s">
        <v>158</v>
      </c>
      <c r="BK366" s="183">
        <f>ROUND(I366*H366,2)</f>
        <v>0</v>
      </c>
      <c r="BL366" s="18" t="s">
        <v>157</v>
      </c>
      <c r="BM366" s="182" t="s">
        <v>449</v>
      </c>
    </row>
    <row r="367" s="2" customFormat="1" ht="16.5" customHeight="1">
      <c r="A367" s="37"/>
      <c r="B367" s="170"/>
      <c r="C367" s="171" t="s">
        <v>450</v>
      </c>
      <c r="D367" s="171" t="s">
        <v>152</v>
      </c>
      <c r="E367" s="172" t="s">
        <v>451</v>
      </c>
      <c r="F367" s="173" t="s">
        <v>452</v>
      </c>
      <c r="G367" s="174" t="s">
        <v>155</v>
      </c>
      <c r="H367" s="175">
        <v>10.9</v>
      </c>
      <c r="I367" s="176"/>
      <c r="J367" s="177">
        <f>ROUND(I367*H367,2)</f>
        <v>0</v>
      </c>
      <c r="K367" s="173" t="s">
        <v>156</v>
      </c>
      <c r="L367" s="38"/>
      <c r="M367" s="178" t="s">
        <v>1</v>
      </c>
      <c r="N367" s="179" t="s">
        <v>43</v>
      </c>
      <c r="O367" s="76"/>
      <c r="P367" s="180">
        <f>O367*H367</f>
        <v>0</v>
      </c>
      <c r="Q367" s="180">
        <v>0.0546</v>
      </c>
      <c r="R367" s="180">
        <f>Q367*H367</f>
        <v>0.59513999999999992</v>
      </c>
      <c r="S367" s="180">
        <v>0</v>
      </c>
      <c r="T367" s="181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82" t="s">
        <v>157</v>
      </c>
      <c r="AT367" s="182" t="s">
        <v>152</v>
      </c>
      <c r="AU367" s="182" t="s">
        <v>158</v>
      </c>
      <c r="AY367" s="18" t="s">
        <v>150</v>
      </c>
      <c r="BE367" s="183">
        <f>IF(N367="základní",J367,0)</f>
        <v>0</v>
      </c>
      <c r="BF367" s="183">
        <f>IF(N367="snížená",J367,0)</f>
        <v>0</v>
      </c>
      <c r="BG367" s="183">
        <f>IF(N367="zákl. přenesená",J367,0)</f>
        <v>0</v>
      </c>
      <c r="BH367" s="183">
        <f>IF(N367="sníž. přenesená",J367,0)</f>
        <v>0</v>
      </c>
      <c r="BI367" s="183">
        <f>IF(N367="nulová",J367,0)</f>
        <v>0</v>
      </c>
      <c r="BJ367" s="18" t="s">
        <v>158</v>
      </c>
      <c r="BK367" s="183">
        <f>ROUND(I367*H367,2)</f>
        <v>0</v>
      </c>
      <c r="BL367" s="18" t="s">
        <v>157</v>
      </c>
      <c r="BM367" s="182" t="s">
        <v>453</v>
      </c>
    </row>
    <row r="368" s="14" customFormat="1">
      <c r="A368" s="14"/>
      <c r="B368" s="192"/>
      <c r="C368" s="14"/>
      <c r="D368" s="185" t="s">
        <v>160</v>
      </c>
      <c r="E368" s="193" t="s">
        <v>1</v>
      </c>
      <c r="F368" s="194" t="s">
        <v>454</v>
      </c>
      <c r="G368" s="14"/>
      <c r="H368" s="195">
        <v>0.84</v>
      </c>
      <c r="I368" s="196"/>
      <c r="J368" s="14"/>
      <c r="K368" s="14"/>
      <c r="L368" s="192"/>
      <c r="M368" s="197"/>
      <c r="N368" s="198"/>
      <c r="O368" s="198"/>
      <c r="P368" s="198"/>
      <c r="Q368" s="198"/>
      <c r="R368" s="198"/>
      <c r="S368" s="198"/>
      <c r="T368" s="19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3" t="s">
        <v>160</v>
      </c>
      <c r="AU368" s="193" t="s">
        <v>158</v>
      </c>
      <c r="AV368" s="14" t="s">
        <v>158</v>
      </c>
      <c r="AW368" s="14" t="s">
        <v>32</v>
      </c>
      <c r="AX368" s="14" t="s">
        <v>77</v>
      </c>
      <c r="AY368" s="193" t="s">
        <v>150</v>
      </c>
    </row>
    <row r="369" s="14" customFormat="1">
      <c r="A369" s="14"/>
      <c r="B369" s="192"/>
      <c r="C369" s="14"/>
      <c r="D369" s="185" t="s">
        <v>160</v>
      </c>
      <c r="E369" s="193" t="s">
        <v>1</v>
      </c>
      <c r="F369" s="194" t="s">
        <v>454</v>
      </c>
      <c r="G369" s="14"/>
      <c r="H369" s="195">
        <v>0.84</v>
      </c>
      <c r="I369" s="196"/>
      <c r="J369" s="14"/>
      <c r="K369" s="14"/>
      <c r="L369" s="192"/>
      <c r="M369" s="197"/>
      <c r="N369" s="198"/>
      <c r="O369" s="198"/>
      <c r="P369" s="198"/>
      <c r="Q369" s="198"/>
      <c r="R369" s="198"/>
      <c r="S369" s="198"/>
      <c r="T369" s="19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3" t="s">
        <v>160</v>
      </c>
      <c r="AU369" s="193" t="s">
        <v>158</v>
      </c>
      <c r="AV369" s="14" t="s">
        <v>158</v>
      </c>
      <c r="AW369" s="14" t="s">
        <v>32</v>
      </c>
      <c r="AX369" s="14" t="s">
        <v>77</v>
      </c>
      <c r="AY369" s="193" t="s">
        <v>150</v>
      </c>
    </row>
    <row r="370" s="14" customFormat="1">
      <c r="A370" s="14"/>
      <c r="B370" s="192"/>
      <c r="C370" s="14"/>
      <c r="D370" s="185" t="s">
        <v>160</v>
      </c>
      <c r="E370" s="193" t="s">
        <v>1</v>
      </c>
      <c r="F370" s="194" t="s">
        <v>455</v>
      </c>
      <c r="G370" s="14"/>
      <c r="H370" s="195">
        <v>1</v>
      </c>
      <c r="I370" s="196"/>
      <c r="J370" s="14"/>
      <c r="K370" s="14"/>
      <c r="L370" s="192"/>
      <c r="M370" s="197"/>
      <c r="N370" s="198"/>
      <c r="O370" s="198"/>
      <c r="P370" s="198"/>
      <c r="Q370" s="198"/>
      <c r="R370" s="198"/>
      <c r="S370" s="198"/>
      <c r="T370" s="19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3" t="s">
        <v>160</v>
      </c>
      <c r="AU370" s="193" t="s">
        <v>158</v>
      </c>
      <c r="AV370" s="14" t="s">
        <v>158</v>
      </c>
      <c r="AW370" s="14" t="s">
        <v>32</v>
      </c>
      <c r="AX370" s="14" t="s">
        <v>77</v>
      </c>
      <c r="AY370" s="193" t="s">
        <v>150</v>
      </c>
    </row>
    <row r="371" s="14" customFormat="1">
      <c r="A371" s="14"/>
      <c r="B371" s="192"/>
      <c r="C371" s="14"/>
      <c r="D371" s="185" t="s">
        <v>160</v>
      </c>
      <c r="E371" s="193" t="s">
        <v>1</v>
      </c>
      <c r="F371" s="194" t="s">
        <v>456</v>
      </c>
      <c r="G371" s="14"/>
      <c r="H371" s="195">
        <v>2.7400000000000004</v>
      </c>
      <c r="I371" s="196"/>
      <c r="J371" s="14"/>
      <c r="K371" s="14"/>
      <c r="L371" s="192"/>
      <c r="M371" s="197"/>
      <c r="N371" s="198"/>
      <c r="O371" s="198"/>
      <c r="P371" s="198"/>
      <c r="Q371" s="198"/>
      <c r="R371" s="198"/>
      <c r="S371" s="198"/>
      <c r="T371" s="19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3" t="s">
        <v>160</v>
      </c>
      <c r="AU371" s="193" t="s">
        <v>158</v>
      </c>
      <c r="AV371" s="14" t="s">
        <v>158</v>
      </c>
      <c r="AW371" s="14" t="s">
        <v>32</v>
      </c>
      <c r="AX371" s="14" t="s">
        <v>77</v>
      </c>
      <c r="AY371" s="193" t="s">
        <v>150</v>
      </c>
    </row>
    <row r="372" s="14" customFormat="1">
      <c r="A372" s="14"/>
      <c r="B372" s="192"/>
      <c r="C372" s="14"/>
      <c r="D372" s="185" t="s">
        <v>160</v>
      </c>
      <c r="E372" s="193" t="s">
        <v>1</v>
      </c>
      <c r="F372" s="194" t="s">
        <v>456</v>
      </c>
      <c r="G372" s="14"/>
      <c r="H372" s="195">
        <v>2.7400000000000004</v>
      </c>
      <c r="I372" s="196"/>
      <c r="J372" s="14"/>
      <c r="K372" s="14"/>
      <c r="L372" s="192"/>
      <c r="M372" s="197"/>
      <c r="N372" s="198"/>
      <c r="O372" s="198"/>
      <c r="P372" s="198"/>
      <c r="Q372" s="198"/>
      <c r="R372" s="198"/>
      <c r="S372" s="198"/>
      <c r="T372" s="19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193" t="s">
        <v>160</v>
      </c>
      <c r="AU372" s="193" t="s">
        <v>158</v>
      </c>
      <c r="AV372" s="14" t="s">
        <v>158</v>
      </c>
      <c r="AW372" s="14" t="s">
        <v>32</v>
      </c>
      <c r="AX372" s="14" t="s">
        <v>77</v>
      </c>
      <c r="AY372" s="193" t="s">
        <v>150</v>
      </c>
    </row>
    <row r="373" s="14" customFormat="1">
      <c r="A373" s="14"/>
      <c r="B373" s="192"/>
      <c r="C373" s="14"/>
      <c r="D373" s="185" t="s">
        <v>160</v>
      </c>
      <c r="E373" s="193" t="s">
        <v>1</v>
      </c>
      <c r="F373" s="194" t="s">
        <v>456</v>
      </c>
      <c r="G373" s="14"/>
      <c r="H373" s="195">
        <v>2.7400000000000004</v>
      </c>
      <c r="I373" s="196"/>
      <c r="J373" s="14"/>
      <c r="K373" s="14"/>
      <c r="L373" s="192"/>
      <c r="M373" s="197"/>
      <c r="N373" s="198"/>
      <c r="O373" s="198"/>
      <c r="P373" s="198"/>
      <c r="Q373" s="198"/>
      <c r="R373" s="198"/>
      <c r="S373" s="198"/>
      <c r="T373" s="19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193" t="s">
        <v>160</v>
      </c>
      <c r="AU373" s="193" t="s">
        <v>158</v>
      </c>
      <c r="AV373" s="14" t="s">
        <v>158</v>
      </c>
      <c r="AW373" s="14" t="s">
        <v>32</v>
      </c>
      <c r="AX373" s="14" t="s">
        <v>77</v>
      </c>
      <c r="AY373" s="193" t="s">
        <v>150</v>
      </c>
    </row>
    <row r="374" s="15" customFormat="1">
      <c r="A374" s="15"/>
      <c r="B374" s="200"/>
      <c r="C374" s="15"/>
      <c r="D374" s="185" t="s">
        <v>160</v>
      </c>
      <c r="E374" s="201" t="s">
        <v>1</v>
      </c>
      <c r="F374" s="202" t="s">
        <v>163</v>
      </c>
      <c r="G374" s="15"/>
      <c r="H374" s="203">
        <v>10.9</v>
      </c>
      <c r="I374" s="204"/>
      <c r="J374" s="15"/>
      <c r="K374" s="15"/>
      <c r="L374" s="200"/>
      <c r="M374" s="205"/>
      <c r="N374" s="206"/>
      <c r="O374" s="206"/>
      <c r="P374" s="206"/>
      <c r="Q374" s="206"/>
      <c r="R374" s="206"/>
      <c r="S374" s="206"/>
      <c r="T374" s="207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01" t="s">
        <v>160</v>
      </c>
      <c r="AU374" s="201" t="s">
        <v>158</v>
      </c>
      <c r="AV374" s="15" t="s">
        <v>157</v>
      </c>
      <c r="AW374" s="15" t="s">
        <v>32</v>
      </c>
      <c r="AX374" s="15" t="s">
        <v>85</v>
      </c>
      <c r="AY374" s="201" t="s">
        <v>150</v>
      </c>
    </row>
    <row r="375" s="2" customFormat="1" ht="16.5" customHeight="1">
      <c r="A375" s="37"/>
      <c r="B375" s="170"/>
      <c r="C375" s="171" t="s">
        <v>457</v>
      </c>
      <c r="D375" s="171" t="s">
        <v>152</v>
      </c>
      <c r="E375" s="172" t="s">
        <v>458</v>
      </c>
      <c r="F375" s="173" t="s">
        <v>459</v>
      </c>
      <c r="G375" s="174" t="s">
        <v>155</v>
      </c>
      <c r="H375" s="175">
        <v>2.61</v>
      </c>
      <c r="I375" s="176"/>
      <c r="J375" s="177">
        <f>ROUND(I375*H375,2)</f>
        <v>0</v>
      </c>
      <c r="K375" s="173" t="s">
        <v>156</v>
      </c>
      <c r="L375" s="38"/>
      <c r="M375" s="178" t="s">
        <v>1</v>
      </c>
      <c r="N375" s="179" t="s">
        <v>43</v>
      </c>
      <c r="O375" s="76"/>
      <c r="P375" s="180">
        <f>O375*H375</f>
        <v>0</v>
      </c>
      <c r="Q375" s="180">
        <v>0.08341</v>
      </c>
      <c r="R375" s="180">
        <f>Q375*H375</f>
        <v>0.2177001</v>
      </c>
      <c r="S375" s="180">
        <v>0</v>
      </c>
      <c r="T375" s="181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2" t="s">
        <v>157</v>
      </c>
      <c r="AT375" s="182" t="s">
        <v>152</v>
      </c>
      <c r="AU375" s="182" t="s">
        <v>158</v>
      </c>
      <c r="AY375" s="18" t="s">
        <v>150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8" t="s">
        <v>158</v>
      </c>
      <c r="BK375" s="183">
        <f>ROUND(I375*H375,2)</f>
        <v>0</v>
      </c>
      <c r="BL375" s="18" t="s">
        <v>157</v>
      </c>
      <c r="BM375" s="182" t="s">
        <v>460</v>
      </c>
    </row>
    <row r="376" s="14" customFormat="1">
      <c r="A376" s="14"/>
      <c r="B376" s="192"/>
      <c r="C376" s="14"/>
      <c r="D376" s="185" t="s">
        <v>160</v>
      </c>
      <c r="E376" s="193" t="s">
        <v>1</v>
      </c>
      <c r="F376" s="194" t="s">
        <v>461</v>
      </c>
      <c r="G376" s="14"/>
      <c r="H376" s="195">
        <v>0.87</v>
      </c>
      <c r="I376" s="196"/>
      <c r="J376" s="14"/>
      <c r="K376" s="14"/>
      <c r="L376" s="192"/>
      <c r="M376" s="197"/>
      <c r="N376" s="198"/>
      <c r="O376" s="198"/>
      <c r="P376" s="198"/>
      <c r="Q376" s="198"/>
      <c r="R376" s="198"/>
      <c r="S376" s="198"/>
      <c r="T376" s="19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193" t="s">
        <v>160</v>
      </c>
      <c r="AU376" s="193" t="s">
        <v>158</v>
      </c>
      <c r="AV376" s="14" t="s">
        <v>158</v>
      </c>
      <c r="AW376" s="14" t="s">
        <v>32</v>
      </c>
      <c r="AX376" s="14" t="s">
        <v>77</v>
      </c>
      <c r="AY376" s="193" t="s">
        <v>150</v>
      </c>
    </row>
    <row r="377" s="14" customFormat="1">
      <c r="A377" s="14"/>
      <c r="B377" s="192"/>
      <c r="C377" s="14"/>
      <c r="D377" s="185" t="s">
        <v>160</v>
      </c>
      <c r="E377" s="193" t="s">
        <v>1</v>
      </c>
      <c r="F377" s="194" t="s">
        <v>461</v>
      </c>
      <c r="G377" s="14"/>
      <c r="H377" s="195">
        <v>0.87</v>
      </c>
      <c r="I377" s="196"/>
      <c r="J377" s="14"/>
      <c r="K377" s="14"/>
      <c r="L377" s="192"/>
      <c r="M377" s="197"/>
      <c r="N377" s="198"/>
      <c r="O377" s="198"/>
      <c r="P377" s="198"/>
      <c r="Q377" s="198"/>
      <c r="R377" s="198"/>
      <c r="S377" s="198"/>
      <c r="T377" s="19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93" t="s">
        <v>160</v>
      </c>
      <c r="AU377" s="193" t="s">
        <v>158</v>
      </c>
      <c r="AV377" s="14" t="s">
        <v>158</v>
      </c>
      <c r="AW377" s="14" t="s">
        <v>32</v>
      </c>
      <c r="AX377" s="14" t="s">
        <v>77</v>
      </c>
      <c r="AY377" s="193" t="s">
        <v>150</v>
      </c>
    </row>
    <row r="378" s="14" customFormat="1">
      <c r="A378" s="14"/>
      <c r="B378" s="192"/>
      <c r="C378" s="14"/>
      <c r="D378" s="185" t="s">
        <v>160</v>
      </c>
      <c r="E378" s="193" t="s">
        <v>1</v>
      </c>
      <c r="F378" s="194" t="s">
        <v>461</v>
      </c>
      <c r="G378" s="14"/>
      <c r="H378" s="195">
        <v>0.87</v>
      </c>
      <c r="I378" s="196"/>
      <c r="J378" s="14"/>
      <c r="K378" s="14"/>
      <c r="L378" s="192"/>
      <c r="M378" s="197"/>
      <c r="N378" s="198"/>
      <c r="O378" s="198"/>
      <c r="P378" s="198"/>
      <c r="Q378" s="198"/>
      <c r="R378" s="198"/>
      <c r="S378" s="198"/>
      <c r="T378" s="19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193" t="s">
        <v>160</v>
      </c>
      <c r="AU378" s="193" t="s">
        <v>158</v>
      </c>
      <c r="AV378" s="14" t="s">
        <v>158</v>
      </c>
      <c r="AW378" s="14" t="s">
        <v>32</v>
      </c>
      <c r="AX378" s="14" t="s">
        <v>77</v>
      </c>
      <c r="AY378" s="193" t="s">
        <v>150</v>
      </c>
    </row>
    <row r="379" s="15" customFormat="1">
      <c r="A379" s="15"/>
      <c r="B379" s="200"/>
      <c r="C379" s="15"/>
      <c r="D379" s="185" t="s">
        <v>160</v>
      </c>
      <c r="E379" s="201" t="s">
        <v>1</v>
      </c>
      <c r="F379" s="202" t="s">
        <v>163</v>
      </c>
      <c r="G379" s="15"/>
      <c r="H379" s="203">
        <v>2.61</v>
      </c>
      <c r="I379" s="204"/>
      <c r="J379" s="15"/>
      <c r="K379" s="15"/>
      <c r="L379" s="200"/>
      <c r="M379" s="205"/>
      <c r="N379" s="206"/>
      <c r="O379" s="206"/>
      <c r="P379" s="206"/>
      <c r="Q379" s="206"/>
      <c r="R379" s="206"/>
      <c r="S379" s="206"/>
      <c r="T379" s="20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01" t="s">
        <v>160</v>
      </c>
      <c r="AU379" s="201" t="s">
        <v>158</v>
      </c>
      <c r="AV379" s="15" t="s">
        <v>157</v>
      </c>
      <c r="AW379" s="15" t="s">
        <v>32</v>
      </c>
      <c r="AX379" s="15" t="s">
        <v>85</v>
      </c>
      <c r="AY379" s="201" t="s">
        <v>150</v>
      </c>
    </row>
    <row r="380" s="12" customFormat="1" ht="22.8" customHeight="1">
      <c r="A380" s="12"/>
      <c r="B380" s="157"/>
      <c r="C380" s="12"/>
      <c r="D380" s="158" t="s">
        <v>76</v>
      </c>
      <c r="E380" s="168" t="s">
        <v>157</v>
      </c>
      <c r="F380" s="168" t="s">
        <v>462</v>
      </c>
      <c r="G380" s="12"/>
      <c r="H380" s="12"/>
      <c r="I380" s="160"/>
      <c r="J380" s="169">
        <f>BK380</f>
        <v>0</v>
      </c>
      <c r="K380" s="12"/>
      <c r="L380" s="157"/>
      <c r="M380" s="162"/>
      <c r="N380" s="163"/>
      <c r="O380" s="163"/>
      <c r="P380" s="164">
        <f>SUM(P381:P519)</f>
        <v>0</v>
      </c>
      <c r="Q380" s="163"/>
      <c r="R380" s="164">
        <f>SUM(R381:R519)</f>
        <v>335.20405856999992</v>
      </c>
      <c r="S380" s="163"/>
      <c r="T380" s="165">
        <f>SUM(T381:T519)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158" t="s">
        <v>85</v>
      </c>
      <c r="AT380" s="166" t="s">
        <v>76</v>
      </c>
      <c r="AU380" s="166" t="s">
        <v>85</v>
      </c>
      <c r="AY380" s="158" t="s">
        <v>150</v>
      </c>
      <c r="BK380" s="167">
        <f>SUM(BK381:BK519)</f>
        <v>0</v>
      </c>
    </row>
    <row r="381" s="2" customFormat="1" ht="37.8" customHeight="1">
      <c r="A381" s="37"/>
      <c r="B381" s="170"/>
      <c r="C381" s="171" t="s">
        <v>463</v>
      </c>
      <c r="D381" s="171" t="s">
        <v>152</v>
      </c>
      <c r="E381" s="172" t="s">
        <v>464</v>
      </c>
      <c r="F381" s="173" t="s">
        <v>465</v>
      </c>
      <c r="G381" s="174" t="s">
        <v>210</v>
      </c>
      <c r="H381" s="175">
        <v>0.43</v>
      </c>
      <c r="I381" s="176"/>
      <c r="J381" s="177">
        <f>ROUND(I381*H381,2)</f>
        <v>0</v>
      </c>
      <c r="K381" s="173" t="s">
        <v>156</v>
      </c>
      <c r="L381" s="38"/>
      <c r="M381" s="178" t="s">
        <v>1</v>
      </c>
      <c r="N381" s="179" t="s">
        <v>43</v>
      </c>
      <c r="O381" s="76"/>
      <c r="P381" s="180">
        <f>O381*H381</f>
        <v>0</v>
      </c>
      <c r="Q381" s="180">
        <v>0.01709</v>
      </c>
      <c r="R381" s="180">
        <f>Q381*H381</f>
        <v>0.0073487000000000016</v>
      </c>
      <c r="S381" s="180">
        <v>0</v>
      </c>
      <c r="T381" s="18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82" t="s">
        <v>157</v>
      </c>
      <c r="AT381" s="182" t="s">
        <v>152</v>
      </c>
      <c r="AU381" s="182" t="s">
        <v>158</v>
      </c>
      <c r="AY381" s="18" t="s">
        <v>150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8" t="s">
        <v>158</v>
      </c>
      <c r="BK381" s="183">
        <f>ROUND(I381*H381,2)</f>
        <v>0</v>
      </c>
      <c r="BL381" s="18" t="s">
        <v>157</v>
      </c>
      <c r="BM381" s="182" t="s">
        <v>466</v>
      </c>
    </row>
    <row r="382" s="14" customFormat="1">
      <c r="A382" s="14"/>
      <c r="B382" s="192"/>
      <c r="C382" s="14"/>
      <c r="D382" s="185" t="s">
        <v>160</v>
      </c>
      <c r="E382" s="193" t="s">
        <v>1</v>
      </c>
      <c r="F382" s="194" t="s">
        <v>467</v>
      </c>
      <c r="G382" s="14"/>
      <c r="H382" s="195">
        <v>0.18</v>
      </c>
      <c r="I382" s="196"/>
      <c r="J382" s="14"/>
      <c r="K382" s="14"/>
      <c r="L382" s="192"/>
      <c r="M382" s="197"/>
      <c r="N382" s="198"/>
      <c r="O382" s="198"/>
      <c r="P382" s="198"/>
      <c r="Q382" s="198"/>
      <c r="R382" s="198"/>
      <c r="S382" s="198"/>
      <c r="T382" s="19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193" t="s">
        <v>160</v>
      </c>
      <c r="AU382" s="193" t="s">
        <v>158</v>
      </c>
      <c r="AV382" s="14" t="s">
        <v>158</v>
      </c>
      <c r="AW382" s="14" t="s">
        <v>32</v>
      </c>
      <c r="AX382" s="14" t="s">
        <v>77</v>
      </c>
      <c r="AY382" s="193" t="s">
        <v>150</v>
      </c>
    </row>
    <row r="383" s="14" customFormat="1">
      <c r="A383" s="14"/>
      <c r="B383" s="192"/>
      <c r="C383" s="14"/>
      <c r="D383" s="185" t="s">
        <v>160</v>
      </c>
      <c r="E383" s="193" t="s">
        <v>1</v>
      </c>
      <c r="F383" s="194" t="s">
        <v>468</v>
      </c>
      <c r="G383" s="14"/>
      <c r="H383" s="195">
        <v>0.25</v>
      </c>
      <c r="I383" s="196"/>
      <c r="J383" s="14"/>
      <c r="K383" s="14"/>
      <c r="L383" s="192"/>
      <c r="M383" s="197"/>
      <c r="N383" s="198"/>
      <c r="O383" s="198"/>
      <c r="P383" s="198"/>
      <c r="Q383" s="198"/>
      <c r="R383" s="198"/>
      <c r="S383" s="198"/>
      <c r="T383" s="19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3" t="s">
        <v>160</v>
      </c>
      <c r="AU383" s="193" t="s">
        <v>158</v>
      </c>
      <c r="AV383" s="14" t="s">
        <v>158</v>
      </c>
      <c r="AW383" s="14" t="s">
        <v>32</v>
      </c>
      <c r="AX383" s="14" t="s">
        <v>77</v>
      </c>
      <c r="AY383" s="193" t="s">
        <v>150</v>
      </c>
    </row>
    <row r="384" s="15" customFormat="1">
      <c r="A384" s="15"/>
      <c r="B384" s="200"/>
      <c r="C384" s="15"/>
      <c r="D384" s="185" t="s">
        <v>160</v>
      </c>
      <c r="E384" s="201" t="s">
        <v>1</v>
      </c>
      <c r="F384" s="202" t="s">
        <v>163</v>
      </c>
      <c r="G384" s="15"/>
      <c r="H384" s="203">
        <v>0.43</v>
      </c>
      <c r="I384" s="204"/>
      <c r="J384" s="15"/>
      <c r="K384" s="15"/>
      <c r="L384" s="200"/>
      <c r="M384" s="205"/>
      <c r="N384" s="206"/>
      <c r="O384" s="206"/>
      <c r="P384" s="206"/>
      <c r="Q384" s="206"/>
      <c r="R384" s="206"/>
      <c r="S384" s="206"/>
      <c r="T384" s="207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01" t="s">
        <v>160</v>
      </c>
      <c r="AU384" s="201" t="s">
        <v>158</v>
      </c>
      <c r="AV384" s="15" t="s">
        <v>157</v>
      </c>
      <c r="AW384" s="15" t="s">
        <v>32</v>
      </c>
      <c r="AX384" s="15" t="s">
        <v>85</v>
      </c>
      <c r="AY384" s="201" t="s">
        <v>150</v>
      </c>
    </row>
    <row r="385" s="2" customFormat="1" ht="24.15" customHeight="1">
      <c r="A385" s="37"/>
      <c r="B385" s="170"/>
      <c r="C385" s="208" t="s">
        <v>469</v>
      </c>
      <c r="D385" s="208" t="s">
        <v>470</v>
      </c>
      <c r="E385" s="209" t="s">
        <v>471</v>
      </c>
      <c r="F385" s="210" t="s">
        <v>472</v>
      </c>
      <c r="G385" s="211" t="s">
        <v>210</v>
      </c>
      <c r="H385" s="212">
        <v>0.198</v>
      </c>
      <c r="I385" s="213"/>
      <c r="J385" s="214">
        <f>ROUND(I385*H385,2)</f>
        <v>0</v>
      </c>
      <c r="K385" s="210" t="s">
        <v>156</v>
      </c>
      <c r="L385" s="215"/>
      <c r="M385" s="216" t="s">
        <v>1</v>
      </c>
      <c r="N385" s="217" t="s">
        <v>43</v>
      </c>
      <c r="O385" s="76"/>
      <c r="P385" s="180">
        <f>O385*H385</f>
        <v>0</v>
      </c>
      <c r="Q385" s="180">
        <v>1</v>
      </c>
      <c r="R385" s="180">
        <f>Q385*H385</f>
        <v>0.198</v>
      </c>
      <c r="S385" s="180">
        <v>0</v>
      </c>
      <c r="T385" s="181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2" t="s">
        <v>203</v>
      </c>
      <c r="AT385" s="182" t="s">
        <v>470</v>
      </c>
      <c r="AU385" s="182" t="s">
        <v>158</v>
      </c>
      <c r="AY385" s="18" t="s">
        <v>150</v>
      </c>
      <c r="BE385" s="183">
        <f>IF(N385="základní",J385,0)</f>
        <v>0</v>
      </c>
      <c r="BF385" s="183">
        <f>IF(N385="snížená",J385,0)</f>
        <v>0</v>
      </c>
      <c r="BG385" s="183">
        <f>IF(N385="zákl. přenesená",J385,0)</f>
        <v>0</v>
      </c>
      <c r="BH385" s="183">
        <f>IF(N385="sníž. přenesená",J385,0)</f>
        <v>0</v>
      </c>
      <c r="BI385" s="183">
        <f>IF(N385="nulová",J385,0)</f>
        <v>0</v>
      </c>
      <c r="BJ385" s="18" t="s">
        <v>158</v>
      </c>
      <c r="BK385" s="183">
        <f>ROUND(I385*H385,2)</f>
        <v>0</v>
      </c>
      <c r="BL385" s="18" t="s">
        <v>157</v>
      </c>
      <c r="BM385" s="182" t="s">
        <v>473</v>
      </c>
    </row>
    <row r="386" s="14" customFormat="1">
      <c r="A386" s="14"/>
      <c r="B386" s="192"/>
      <c r="C386" s="14"/>
      <c r="D386" s="185" t="s">
        <v>160</v>
      </c>
      <c r="E386" s="14"/>
      <c r="F386" s="194" t="s">
        <v>474</v>
      </c>
      <c r="G386" s="14"/>
      <c r="H386" s="195">
        <v>0.198</v>
      </c>
      <c r="I386" s="196"/>
      <c r="J386" s="14"/>
      <c r="K386" s="14"/>
      <c r="L386" s="192"/>
      <c r="M386" s="197"/>
      <c r="N386" s="198"/>
      <c r="O386" s="198"/>
      <c r="P386" s="198"/>
      <c r="Q386" s="198"/>
      <c r="R386" s="198"/>
      <c r="S386" s="198"/>
      <c r="T386" s="19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3" t="s">
        <v>160</v>
      </c>
      <c r="AU386" s="193" t="s">
        <v>158</v>
      </c>
      <c r="AV386" s="14" t="s">
        <v>158</v>
      </c>
      <c r="AW386" s="14" t="s">
        <v>3</v>
      </c>
      <c r="AX386" s="14" t="s">
        <v>85</v>
      </c>
      <c r="AY386" s="193" t="s">
        <v>150</v>
      </c>
    </row>
    <row r="387" s="2" customFormat="1" ht="24.15" customHeight="1">
      <c r="A387" s="37"/>
      <c r="B387" s="170"/>
      <c r="C387" s="208" t="s">
        <v>475</v>
      </c>
      <c r="D387" s="208" t="s">
        <v>470</v>
      </c>
      <c r="E387" s="209" t="s">
        <v>476</v>
      </c>
      <c r="F387" s="210" t="s">
        <v>477</v>
      </c>
      <c r="G387" s="211" t="s">
        <v>210</v>
      </c>
      <c r="H387" s="212">
        <v>0.275</v>
      </c>
      <c r="I387" s="213"/>
      <c r="J387" s="214">
        <f>ROUND(I387*H387,2)</f>
        <v>0</v>
      </c>
      <c r="K387" s="210" t="s">
        <v>156</v>
      </c>
      <c r="L387" s="215"/>
      <c r="M387" s="216" t="s">
        <v>1</v>
      </c>
      <c r="N387" s="217" t="s">
        <v>43</v>
      </c>
      <c r="O387" s="76"/>
      <c r="P387" s="180">
        <f>O387*H387</f>
        <v>0</v>
      </c>
      <c r="Q387" s="180">
        <v>1</v>
      </c>
      <c r="R387" s="180">
        <f>Q387*H387</f>
        <v>0.275</v>
      </c>
      <c r="S387" s="180">
        <v>0</v>
      </c>
      <c r="T387" s="181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82" t="s">
        <v>203</v>
      </c>
      <c r="AT387" s="182" t="s">
        <v>470</v>
      </c>
      <c r="AU387" s="182" t="s">
        <v>158</v>
      </c>
      <c r="AY387" s="18" t="s">
        <v>150</v>
      </c>
      <c r="BE387" s="183">
        <f>IF(N387="základní",J387,0)</f>
        <v>0</v>
      </c>
      <c r="BF387" s="183">
        <f>IF(N387="snížená",J387,0)</f>
        <v>0</v>
      </c>
      <c r="BG387" s="183">
        <f>IF(N387="zákl. přenesená",J387,0)</f>
        <v>0</v>
      </c>
      <c r="BH387" s="183">
        <f>IF(N387="sníž. přenesená",J387,0)</f>
        <v>0</v>
      </c>
      <c r="BI387" s="183">
        <f>IF(N387="nulová",J387,0)</f>
        <v>0</v>
      </c>
      <c r="BJ387" s="18" t="s">
        <v>158</v>
      </c>
      <c r="BK387" s="183">
        <f>ROUND(I387*H387,2)</f>
        <v>0</v>
      </c>
      <c r="BL387" s="18" t="s">
        <v>157</v>
      </c>
      <c r="BM387" s="182" t="s">
        <v>478</v>
      </c>
    </row>
    <row r="388" s="14" customFormat="1">
      <c r="A388" s="14"/>
      <c r="B388" s="192"/>
      <c r="C388" s="14"/>
      <c r="D388" s="185" t="s">
        <v>160</v>
      </c>
      <c r="E388" s="14"/>
      <c r="F388" s="194" t="s">
        <v>479</v>
      </c>
      <c r="G388" s="14"/>
      <c r="H388" s="195">
        <v>0.275</v>
      </c>
      <c r="I388" s="196"/>
      <c r="J388" s="14"/>
      <c r="K388" s="14"/>
      <c r="L388" s="192"/>
      <c r="M388" s="197"/>
      <c r="N388" s="198"/>
      <c r="O388" s="198"/>
      <c r="P388" s="198"/>
      <c r="Q388" s="198"/>
      <c r="R388" s="198"/>
      <c r="S388" s="198"/>
      <c r="T388" s="19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193" t="s">
        <v>160</v>
      </c>
      <c r="AU388" s="193" t="s">
        <v>158</v>
      </c>
      <c r="AV388" s="14" t="s">
        <v>158</v>
      </c>
      <c r="AW388" s="14" t="s">
        <v>3</v>
      </c>
      <c r="AX388" s="14" t="s">
        <v>85</v>
      </c>
      <c r="AY388" s="193" t="s">
        <v>150</v>
      </c>
    </row>
    <row r="389" s="2" customFormat="1" ht="33" customHeight="1">
      <c r="A389" s="37"/>
      <c r="B389" s="170"/>
      <c r="C389" s="171" t="s">
        <v>480</v>
      </c>
      <c r="D389" s="171" t="s">
        <v>152</v>
      </c>
      <c r="E389" s="172" t="s">
        <v>481</v>
      </c>
      <c r="F389" s="173" t="s">
        <v>482</v>
      </c>
      <c r="G389" s="174" t="s">
        <v>210</v>
      </c>
      <c r="H389" s="175">
        <v>1.061</v>
      </c>
      <c r="I389" s="176"/>
      <c r="J389" s="177">
        <f>ROUND(I389*H389,2)</f>
        <v>0</v>
      </c>
      <c r="K389" s="173" t="s">
        <v>156</v>
      </c>
      <c r="L389" s="38"/>
      <c r="M389" s="178" t="s">
        <v>1</v>
      </c>
      <c r="N389" s="179" t="s">
        <v>43</v>
      </c>
      <c r="O389" s="76"/>
      <c r="P389" s="180">
        <f>O389*H389</f>
        <v>0</v>
      </c>
      <c r="Q389" s="180">
        <v>0.012210000000000002</v>
      </c>
      <c r="R389" s="180">
        <f>Q389*H389</f>
        <v>0.012954809999999998</v>
      </c>
      <c r="S389" s="180">
        <v>0</v>
      </c>
      <c r="T389" s="18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2" t="s">
        <v>157</v>
      </c>
      <c r="AT389" s="182" t="s">
        <v>152</v>
      </c>
      <c r="AU389" s="182" t="s">
        <v>158</v>
      </c>
      <c r="AY389" s="18" t="s">
        <v>150</v>
      </c>
      <c r="BE389" s="183">
        <f>IF(N389="základní",J389,0)</f>
        <v>0</v>
      </c>
      <c r="BF389" s="183">
        <f>IF(N389="snížená",J389,0)</f>
        <v>0</v>
      </c>
      <c r="BG389" s="183">
        <f>IF(N389="zákl. přenesená",J389,0)</f>
        <v>0</v>
      </c>
      <c r="BH389" s="183">
        <f>IF(N389="sníž. přenesená",J389,0)</f>
        <v>0</v>
      </c>
      <c r="BI389" s="183">
        <f>IF(N389="nulová",J389,0)</f>
        <v>0</v>
      </c>
      <c r="BJ389" s="18" t="s">
        <v>158</v>
      </c>
      <c r="BK389" s="183">
        <f>ROUND(I389*H389,2)</f>
        <v>0</v>
      </c>
      <c r="BL389" s="18" t="s">
        <v>157</v>
      </c>
      <c r="BM389" s="182" t="s">
        <v>483</v>
      </c>
    </row>
    <row r="390" s="14" customFormat="1">
      <c r="A390" s="14"/>
      <c r="B390" s="192"/>
      <c r="C390" s="14"/>
      <c r="D390" s="185" t="s">
        <v>160</v>
      </c>
      <c r="E390" s="193" t="s">
        <v>1</v>
      </c>
      <c r="F390" s="194" t="s">
        <v>484</v>
      </c>
      <c r="G390" s="14"/>
      <c r="H390" s="195">
        <v>1.061</v>
      </c>
      <c r="I390" s="196"/>
      <c r="J390" s="14"/>
      <c r="K390" s="14"/>
      <c r="L390" s="192"/>
      <c r="M390" s="197"/>
      <c r="N390" s="198"/>
      <c r="O390" s="198"/>
      <c r="P390" s="198"/>
      <c r="Q390" s="198"/>
      <c r="R390" s="198"/>
      <c r="S390" s="198"/>
      <c r="T390" s="19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3" t="s">
        <v>160</v>
      </c>
      <c r="AU390" s="193" t="s">
        <v>158</v>
      </c>
      <c r="AV390" s="14" t="s">
        <v>158</v>
      </c>
      <c r="AW390" s="14" t="s">
        <v>32</v>
      </c>
      <c r="AX390" s="14" t="s">
        <v>77</v>
      </c>
      <c r="AY390" s="193" t="s">
        <v>150</v>
      </c>
    </row>
    <row r="391" s="15" customFormat="1">
      <c r="A391" s="15"/>
      <c r="B391" s="200"/>
      <c r="C391" s="15"/>
      <c r="D391" s="185" t="s">
        <v>160</v>
      </c>
      <c r="E391" s="201" t="s">
        <v>1</v>
      </c>
      <c r="F391" s="202" t="s">
        <v>163</v>
      </c>
      <c r="G391" s="15"/>
      <c r="H391" s="203">
        <v>1.061</v>
      </c>
      <c r="I391" s="204"/>
      <c r="J391" s="15"/>
      <c r="K391" s="15"/>
      <c r="L391" s="200"/>
      <c r="M391" s="205"/>
      <c r="N391" s="206"/>
      <c r="O391" s="206"/>
      <c r="P391" s="206"/>
      <c r="Q391" s="206"/>
      <c r="R391" s="206"/>
      <c r="S391" s="206"/>
      <c r="T391" s="207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01" t="s">
        <v>160</v>
      </c>
      <c r="AU391" s="201" t="s">
        <v>158</v>
      </c>
      <c r="AV391" s="15" t="s">
        <v>157</v>
      </c>
      <c r="AW391" s="15" t="s">
        <v>32</v>
      </c>
      <c r="AX391" s="15" t="s">
        <v>85</v>
      </c>
      <c r="AY391" s="201" t="s">
        <v>150</v>
      </c>
    </row>
    <row r="392" s="2" customFormat="1" ht="24.15" customHeight="1">
      <c r="A392" s="37"/>
      <c r="B392" s="170"/>
      <c r="C392" s="208" t="s">
        <v>485</v>
      </c>
      <c r="D392" s="208" t="s">
        <v>470</v>
      </c>
      <c r="E392" s="209" t="s">
        <v>486</v>
      </c>
      <c r="F392" s="210" t="s">
        <v>487</v>
      </c>
      <c r="G392" s="211" t="s">
        <v>210</v>
      </c>
      <c r="H392" s="212">
        <v>1.167</v>
      </c>
      <c r="I392" s="213"/>
      <c r="J392" s="214">
        <f>ROUND(I392*H392,2)</f>
        <v>0</v>
      </c>
      <c r="K392" s="210" t="s">
        <v>156</v>
      </c>
      <c r="L392" s="215"/>
      <c r="M392" s="216" t="s">
        <v>1</v>
      </c>
      <c r="N392" s="217" t="s">
        <v>43</v>
      </c>
      <c r="O392" s="76"/>
      <c r="P392" s="180">
        <f>O392*H392</f>
        <v>0</v>
      </c>
      <c r="Q392" s="180">
        <v>1</v>
      </c>
      <c r="R392" s="180">
        <f>Q392*H392</f>
        <v>1.167</v>
      </c>
      <c r="S392" s="180">
        <v>0</v>
      </c>
      <c r="T392" s="181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82" t="s">
        <v>203</v>
      </c>
      <c r="AT392" s="182" t="s">
        <v>470</v>
      </c>
      <c r="AU392" s="182" t="s">
        <v>158</v>
      </c>
      <c r="AY392" s="18" t="s">
        <v>150</v>
      </c>
      <c r="BE392" s="183">
        <f>IF(N392="základní",J392,0)</f>
        <v>0</v>
      </c>
      <c r="BF392" s="183">
        <f>IF(N392="snížená",J392,0)</f>
        <v>0</v>
      </c>
      <c r="BG392" s="183">
        <f>IF(N392="zákl. přenesená",J392,0)</f>
        <v>0</v>
      </c>
      <c r="BH392" s="183">
        <f>IF(N392="sníž. přenesená",J392,0)</f>
        <v>0</v>
      </c>
      <c r="BI392" s="183">
        <f>IF(N392="nulová",J392,0)</f>
        <v>0</v>
      </c>
      <c r="BJ392" s="18" t="s">
        <v>158</v>
      </c>
      <c r="BK392" s="183">
        <f>ROUND(I392*H392,2)</f>
        <v>0</v>
      </c>
      <c r="BL392" s="18" t="s">
        <v>157</v>
      </c>
      <c r="BM392" s="182" t="s">
        <v>488</v>
      </c>
    </row>
    <row r="393" s="14" customFormat="1">
      <c r="A393" s="14"/>
      <c r="B393" s="192"/>
      <c r="C393" s="14"/>
      <c r="D393" s="185" t="s">
        <v>160</v>
      </c>
      <c r="E393" s="14"/>
      <c r="F393" s="194" t="s">
        <v>489</v>
      </c>
      <c r="G393" s="14"/>
      <c r="H393" s="195">
        <v>1.167</v>
      </c>
      <c r="I393" s="196"/>
      <c r="J393" s="14"/>
      <c r="K393" s="14"/>
      <c r="L393" s="192"/>
      <c r="M393" s="197"/>
      <c r="N393" s="198"/>
      <c r="O393" s="198"/>
      <c r="P393" s="198"/>
      <c r="Q393" s="198"/>
      <c r="R393" s="198"/>
      <c r="S393" s="198"/>
      <c r="T393" s="19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193" t="s">
        <v>160</v>
      </c>
      <c r="AU393" s="193" t="s">
        <v>158</v>
      </c>
      <c r="AV393" s="14" t="s">
        <v>158</v>
      </c>
      <c r="AW393" s="14" t="s">
        <v>3</v>
      </c>
      <c r="AX393" s="14" t="s">
        <v>85</v>
      </c>
      <c r="AY393" s="193" t="s">
        <v>150</v>
      </c>
    </row>
    <row r="394" s="2" customFormat="1" ht="24.15" customHeight="1">
      <c r="A394" s="37"/>
      <c r="B394" s="170"/>
      <c r="C394" s="171" t="s">
        <v>490</v>
      </c>
      <c r="D394" s="171" t="s">
        <v>152</v>
      </c>
      <c r="E394" s="172" t="s">
        <v>491</v>
      </c>
      <c r="F394" s="173" t="s">
        <v>492</v>
      </c>
      <c r="G394" s="174" t="s">
        <v>155</v>
      </c>
      <c r="H394" s="175">
        <v>486.254</v>
      </c>
      <c r="I394" s="176"/>
      <c r="J394" s="177">
        <f>ROUND(I394*H394,2)</f>
        <v>0</v>
      </c>
      <c r="K394" s="173" t="s">
        <v>1</v>
      </c>
      <c r="L394" s="38"/>
      <c r="M394" s="178" t="s">
        <v>1</v>
      </c>
      <c r="N394" s="179" t="s">
        <v>43</v>
      </c>
      <c r="O394" s="76"/>
      <c r="P394" s="180">
        <f>O394*H394</f>
        <v>0</v>
      </c>
      <c r="Q394" s="180">
        <v>0.25574999999999996</v>
      </c>
      <c r="R394" s="180">
        <f>Q394*H394</f>
        <v>124.3594605</v>
      </c>
      <c r="S394" s="180">
        <v>0</v>
      </c>
      <c r="T394" s="18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82" t="s">
        <v>157</v>
      </c>
      <c r="AT394" s="182" t="s">
        <v>152</v>
      </c>
      <c r="AU394" s="182" t="s">
        <v>158</v>
      </c>
      <c r="AY394" s="18" t="s">
        <v>150</v>
      </c>
      <c r="BE394" s="183">
        <f>IF(N394="základní",J394,0)</f>
        <v>0</v>
      </c>
      <c r="BF394" s="183">
        <f>IF(N394="snížená",J394,0)</f>
        <v>0</v>
      </c>
      <c r="BG394" s="183">
        <f>IF(N394="zákl. přenesená",J394,0)</f>
        <v>0</v>
      </c>
      <c r="BH394" s="183">
        <f>IF(N394="sníž. přenesená",J394,0)</f>
        <v>0</v>
      </c>
      <c r="BI394" s="183">
        <f>IF(N394="nulová",J394,0)</f>
        <v>0</v>
      </c>
      <c r="BJ394" s="18" t="s">
        <v>158</v>
      </c>
      <c r="BK394" s="183">
        <f>ROUND(I394*H394,2)</f>
        <v>0</v>
      </c>
      <c r="BL394" s="18" t="s">
        <v>157</v>
      </c>
      <c r="BM394" s="182" t="s">
        <v>493</v>
      </c>
    </row>
    <row r="395" s="13" customFormat="1">
      <c r="A395" s="13"/>
      <c r="B395" s="184"/>
      <c r="C395" s="13"/>
      <c r="D395" s="185" t="s">
        <v>160</v>
      </c>
      <c r="E395" s="186" t="s">
        <v>1</v>
      </c>
      <c r="F395" s="187" t="s">
        <v>494</v>
      </c>
      <c r="G395" s="13"/>
      <c r="H395" s="186" t="s">
        <v>1</v>
      </c>
      <c r="I395" s="188"/>
      <c r="J395" s="13"/>
      <c r="K395" s="13"/>
      <c r="L395" s="184"/>
      <c r="M395" s="189"/>
      <c r="N395" s="190"/>
      <c r="O395" s="190"/>
      <c r="P395" s="190"/>
      <c r="Q395" s="190"/>
      <c r="R395" s="190"/>
      <c r="S395" s="190"/>
      <c r="T395" s="19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6" t="s">
        <v>160</v>
      </c>
      <c r="AU395" s="186" t="s">
        <v>158</v>
      </c>
      <c r="AV395" s="13" t="s">
        <v>85</v>
      </c>
      <c r="AW395" s="13" t="s">
        <v>32</v>
      </c>
      <c r="AX395" s="13" t="s">
        <v>77</v>
      </c>
      <c r="AY395" s="186" t="s">
        <v>150</v>
      </c>
    </row>
    <row r="396" s="14" customFormat="1">
      <c r="A396" s="14"/>
      <c r="B396" s="192"/>
      <c r="C396" s="14"/>
      <c r="D396" s="185" t="s">
        <v>160</v>
      </c>
      <c r="E396" s="193" t="s">
        <v>1</v>
      </c>
      <c r="F396" s="194" t="s">
        <v>495</v>
      </c>
      <c r="G396" s="14"/>
      <c r="H396" s="195">
        <v>116.973</v>
      </c>
      <c r="I396" s="196"/>
      <c r="J396" s="14"/>
      <c r="K396" s="14"/>
      <c r="L396" s="192"/>
      <c r="M396" s="197"/>
      <c r="N396" s="198"/>
      <c r="O396" s="198"/>
      <c r="P396" s="198"/>
      <c r="Q396" s="198"/>
      <c r="R396" s="198"/>
      <c r="S396" s="198"/>
      <c r="T396" s="19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193" t="s">
        <v>160</v>
      </c>
      <c r="AU396" s="193" t="s">
        <v>158</v>
      </c>
      <c r="AV396" s="14" t="s">
        <v>158</v>
      </c>
      <c r="AW396" s="14" t="s">
        <v>32</v>
      </c>
      <c r="AX396" s="14" t="s">
        <v>77</v>
      </c>
      <c r="AY396" s="193" t="s">
        <v>150</v>
      </c>
    </row>
    <row r="397" s="13" customFormat="1">
      <c r="A397" s="13"/>
      <c r="B397" s="184"/>
      <c r="C397" s="13"/>
      <c r="D397" s="185" t="s">
        <v>160</v>
      </c>
      <c r="E397" s="186" t="s">
        <v>1</v>
      </c>
      <c r="F397" s="187" t="s">
        <v>496</v>
      </c>
      <c r="G397" s="13"/>
      <c r="H397" s="186" t="s">
        <v>1</v>
      </c>
      <c r="I397" s="188"/>
      <c r="J397" s="13"/>
      <c r="K397" s="13"/>
      <c r="L397" s="184"/>
      <c r="M397" s="189"/>
      <c r="N397" s="190"/>
      <c r="O397" s="190"/>
      <c r="P397" s="190"/>
      <c r="Q397" s="190"/>
      <c r="R397" s="190"/>
      <c r="S397" s="190"/>
      <c r="T397" s="19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6" t="s">
        <v>160</v>
      </c>
      <c r="AU397" s="186" t="s">
        <v>158</v>
      </c>
      <c r="AV397" s="13" t="s">
        <v>85</v>
      </c>
      <c r="AW397" s="13" t="s">
        <v>32</v>
      </c>
      <c r="AX397" s="13" t="s">
        <v>77</v>
      </c>
      <c r="AY397" s="186" t="s">
        <v>150</v>
      </c>
    </row>
    <row r="398" s="14" customFormat="1">
      <c r="A398" s="14"/>
      <c r="B398" s="192"/>
      <c r="C398" s="14"/>
      <c r="D398" s="185" t="s">
        <v>160</v>
      </c>
      <c r="E398" s="193" t="s">
        <v>1</v>
      </c>
      <c r="F398" s="194" t="s">
        <v>497</v>
      </c>
      <c r="G398" s="14"/>
      <c r="H398" s="195">
        <v>106.703</v>
      </c>
      <c r="I398" s="196"/>
      <c r="J398" s="14"/>
      <c r="K398" s="14"/>
      <c r="L398" s="192"/>
      <c r="M398" s="197"/>
      <c r="N398" s="198"/>
      <c r="O398" s="198"/>
      <c r="P398" s="198"/>
      <c r="Q398" s="198"/>
      <c r="R398" s="198"/>
      <c r="S398" s="198"/>
      <c r="T398" s="19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193" t="s">
        <v>160</v>
      </c>
      <c r="AU398" s="193" t="s">
        <v>158</v>
      </c>
      <c r="AV398" s="14" t="s">
        <v>158</v>
      </c>
      <c r="AW398" s="14" t="s">
        <v>32</v>
      </c>
      <c r="AX398" s="14" t="s">
        <v>77</v>
      </c>
      <c r="AY398" s="193" t="s">
        <v>150</v>
      </c>
    </row>
    <row r="399" s="13" customFormat="1">
      <c r="A399" s="13"/>
      <c r="B399" s="184"/>
      <c r="C399" s="13"/>
      <c r="D399" s="185" t="s">
        <v>160</v>
      </c>
      <c r="E399" s="186" t="s">
        <v>1</v>
      </c>
      <c r="F399" s="187" t="s">
        <v>498</v>
      </c>
      <c r="G399" s="13"/>
      <c r="H399" s="186" t="s">
        <v>1</v>
      </c>
      <c r="I399" s="188"/>
      <c r="J399" s="13"/>
      <c r="K399" s="13"/>
      <c r="L399" s="184"/>
      <c r="M399" s="189"/>
      <c r="N399" s="190"/>
      <c r="O399" s="190"/>
      <c r="P399" s="190"/>
      <c r="Q399" s="190"/>
      <c r="R399" s="190"/>
      <c r="S399" s="190"/>
      <c r="T399" s="19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86" t="s">
        <v>160</v>
      </c>
      <c r="AU399" s="186" t="s">
        <v>158</v>
      </c>
      <c r="AV399" s="13" t="s">
        <v>85</v>
      </c>
      <c r="AW399" s="13" t="s">
        <v>32</v>
      </c>
      <c r="AX399" s="13" t="s">
        <v>77</v>
      </c>
      <c r="AY399" s="186" t="s">
        <v>150</v>
      </c>
    </row>
    <row r="400" s="14" customFormat="1">
      <c r="A400" s="14"/>
      <c r="B400" s="192"/>
      <c r="C400" s="14"/>
      <c r="D400" s="185" t="s">
        <v>160</v>
      </c>
      <c r="E400" s="193" t="s">
        <v>1</v>
      </c>
      <c r="F400" s="194" t="s">
        <v>497</v>
      </c>
      <c r="G400" s="14"/>
      <c r="H400" s="195">
        <v>106.703</v>
      </c>
      <c r="I400" s="196"/>
      <c r="J400" s="14"/>
      <c r="K400" s="14"/>
      <c r="L400" s="192"/>
      <c r="M400" s="197"/>
      <c r="N400" s="198"/>
      <c r="O400" s="198"/>
      <c r="P400" s="198"/>
      <c r="Q400" s="198"/>
      <c r="R400" s="198"/>
      <c r="S400" s="198"/>
      <c r="T400" s="19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193" t="s">
        <v>160</v>
      </c>
      <c r="AU400" s="193" t="s">
        <v>158</v>
      </c>
      <c r="AV400" s="14" t="s">
        <v>158</v>
      </c>
      <c r="AW400" s="14" t="s">
        <v>32</v>
      </c>
      <c r="AX400" s="14" t="s">
        <v>77</v>
      </c>
      <c r="AY400" s="193" t="s">
        <v>150</v>
      </c>
    </row>
    <row r="401" s="13" customFormat="1">
      <c r="A401" s="13"/>
      <c r="B401" s="184"/>
      <c r="C401" s="13"/>
      <c r="D401" s="185" t="s">
        <v>160</v>
      </c>
      <c r="E401" s="186" t="s">
        <v>1</v>
      </c>
      <c r="F401" s="187" t="s">
        <v>499</v>
      </c>
      <c r="G401" s="13"/>
      <c r="H401" s="186" t="s">
        <v>1</v>
      </c>
      <c r="I401" s="188"/>
      <c r="J401" s="13"/>
      <c r="K401" s="13"/>
      <c r="L401" s="184"/>
      <c r="M401" s="189"/>
      <c r="N401" s="190"/>
      <c r="O401" s="190"/>
      <c r="P401" s="190"/>
      <c r="Q401" s="190"/>
      <c r="R401" s="190"/>
      <c r="S401" s="190"/>
      <c r="T401" s="19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6" t="s">
        <v>160</v>
      </c>
      <c r="AU401" s="186" t="s">
        <v>158</v>
      </c>
      <c r="AV401" s="13" t="s">
        <v>85</v>
      </c>
      <c r="AW401" s="13" t="s">
        <v>32</v>
      </c>
      <c r="AX401" s="13" t="s">
        <v>77</v>
      </c>
      <c r="AY401" s="186" t="s">
        <v>150</v>
      </c>
    </row>
    <row r="402" s="14" customFormat="1">
      <c r="A402" s="14"/>
      <c r="B402" s="192"/>
      <c r="C402" s="14"/>
      <c r="D402" s="185" t="s">
        <v>160</v>
      </c>
      <c r="E402" s="193" t="s">
        <v>1</v>
      </c>
      <c r="F402" s="194" t="s">
        <v>500</v>
      </c>
      <c r="G402" s="14"/>
      <c r="H402" s="195">
        <v>155.875</v>
      </c>
      <c r="I402" s="196"/>
      <c r="J402" s="14"/>
      <c r="K402" s="14"/>
      <c r="L402" s="192"/>
      <c r="M402" s="197"/>
      <c r="N402" s="198"/>
      <c r="O402" s="198"/>
      <c r="P402" s="198"/>
      <c r="Q402" s="198"/>
      <c r="R402" s="198"/>
      <c r="S402" s="198"/>
      <c r="T402" s="19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3" t="s">
        <v>160</v>
      </c>
      <c r="AU402" s="193" t="s">
        <v>158</v>
      </c>
      <c r="AV402" s="14" t="s">
        <v>158</v>
      </c>
      <c r="AW402" s="14" t="s">
        <v>32</v>
      </c>
      <c r="AX402" s="14" t="s">
        <v>77</v>
      </c>
      <c r="AY402" s="193" t="s">
        <v>150</v>
      </c>
    </row>
    <row r="403" s="15" customFormat="1">
      <c r="A403" s="15"/>
      <c r="B403" s="200"/>
      <c r="C403" s="15"/>
      <c r="D403" s="185" t="s">
        <v>160</v>
      </c>
      <c r="E403" s="201" t="s">
        <v>1</v>
      </c>
      <c r="F403" s="202" t="s">
        <v>163</v>
      </c>
      <c r="G403" s="15"/>
      <c r="H403" s="203">
        <v>486.254</v>
      </c>
      <c r="I403" s="204"/>
      <c r="J403" s="15"/>
      <c r="K403" s="15"/>
      <c r="L403" s="200"/>
      <c r="M403" s="205"/>
      <c r="N403" s="206"/>
      <c r="O403" s="206"/>
      <c r="P403" s="206"/>
      <c r="Q403" s="206"/>
      <c r="R403" s="206"/>
      <c r="S403" s="206"/>
      <c r="T403" s="20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01" t="s">
        <v>160</v>
      </c>
      <c r="AU403" s="201" t="s">
        <v>158</v>
      </c>
      <c r="AV403" s="15" t="s">
        <v>157</v>
      </c>
      <c r="AW403" s="15" t="s">
        <v>32</v>
      </c>
      <c r="AX403" s="15" t="s">
        <v>85</v>
      </c>
      <c r="AY403" s="201" t="s">
        <v>150</v>
      </c>
    </row>
    <row r="404" s="2" customFormat="1" ht="16.5" customHeight="1">
      <c r="A404" s="37"/>
      <c r="B404" s="170"/>
      <c r="C404" s="171" t="s">
        <v>501</v>
      </c>
      <c r="D404" s="171" t="s">
        <v>152</v>
      </c>
      <c r="E404" s="172" t="s">
        <v>502</v>
      </c>
      <c r="F404" s="173" t="s">
        <v>503</v>
      </c>
      <c r="G404" s="174" t="s">
        <v>166</v>
      </c>
      <c r="H404" s="175">
        <v>55.042</v>
      </c>
      <c r="I404" s="176"/>
      <c r="J404" s="177">
        <f>ROUND(I404*H404,2)</f>
        <v>0</v>
      </c>
      <c r="K404" s="173" t="s">
        <v>156</v>
      </c>
      <c r="L404" s="38"/>
      <c r="M404" s="178" t="s">
        <v>1</v>
      </c>
      <c r="N404" s="179" t="s">
        <v>43</v>
      </c>
      <c r="O404" s="76"/>
      <c r="P404" s="180">
        <f>O404*H404</f>
        <v>0</v>
      </c>
      <c r="Q404" s="180">
        <v>2.50201</v>
      </c>
      <c r="R404" s="180">
        <f>Q404*H404</f>
        <v>137.71563441999998</v>
      </c>
      <c r="S404" s="180">
        <v>0</v>
      </c>
      <c r="T404" s="181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82" t="s">
        <v>157</v>
      </c>
      <c r="AT404" s="182" t="s">
        <v>152</v>
      </c>
      <c r="AU404" s="182" t="s">
        <v>158</v>
      </c>
      <c r="AY404" s="18" t="s">
        <v>150</v>
      </c>
      <c r="BE404" s="183">
        <f>IF(N404="základní",J404,0)</f>
        <v>0</v>
      </c>
      <c r="BF404" s="183">
        <f>IF(N404="snížená",J404,0)</f>
        <v>0</v>
      </c>
      <c r="BG404" s="183">
        <f>IF(N404="zákl. přenesená",J404,0)</f>
        <v>0</v>
      </c>
      <c r="BH404" s="183">
        <f>IF(N404="sníž. přenesená",J404,0)</f>
        <v>0</v>
      </c>
      <c r="BI404" s="183">
        <f>IF(N404="nulová",J404,0)</f>
        <v>0</v>
      </c>
      <c r="BJ404" s="18" t="s">
        <v>158</v>
      </c>
      <c r="BK404" s="183">
        <f>ROUND(I404*H404,2)</f>
        <v>0</v>
      </c>
      <c r="BL404" s="18" t="s">
        <v>157</v>
      </c>
      <c r="BM404" s="182" t="s">
        <v>504</v>
      </c>
    </row>
    <row r="405" s="13" customFormat="1">
      <c r="A405" s="13"/>
      <c r="B405" s="184"/>
      <c r="C405" s="13"/>
      <c r="D405" s="185" t="s">
        <v>160</v>
      </c>
      <c r="E405" s="186" t="s">
        <v>1</v>
      </c>
      <c r="F405" s="187" t="s">
        <v>496</v>
      </c>
      <c r="G405" s="13"/>
      <c r="H405" s="186" t="s">
        <v>1</v>
      </c>
      <c r="I405" s="188"/>
      <c r="J405" s="13"/>
      <c r="K405" s="13"/>
      <c r="L405" s="184"/>
      <c r="M405" s="189"/>
      <c r="N405" s="190"/>
      <c r="O405" s="190"/>
      <c r="P405" s="190"/>
      <c r="Q405" s="190"/>
      <c r="R405" s="190"/>
      <c r="S405" s="190"/>
      <c r="T405" s="19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86" t="s">
        <v>160</v>
      </c>
      <c r="AU405" s="186" t="s">
        <v>158</v>
      </c>
      <c r="AV405" s="13" t="s">
        <v>85</v>
      </c>
      <c r="AW405" s="13" t="s">
        <v>32</v>
      </c>
      <c r="AX405" s="13" t="s">
        <v>77</v>
      </c>
      <c r="AY405" s="186" t="s">
        <v>150</v>
      </c>
    </row>
    <row r="406" s="14" customFormat="1">
      <c r="A406" s="14"/>
      <c r="B406" s="192"/>
      <c r="C406" s="14"/>
      <c r="D406" s="185" t="s">
        <v>160</v>
      </c>
      <c r="E406" s="193" t="s">
        <v>1</v>
      </c>
      <c r="F406" s="194" t="s">
        <v>505</v>
      </c>
      <c r="G406" s="14"/>
      <c r="H406" s="195">
        <v>21.4</v>
      </c>
      <c r="I406" s="196"/>
      <c r="J406" s="14"/>
      <c r="K406" s="14"/>
      <c r="L406" s="192"/>
      <c r="M406" s="197"/>
      <c r="N406" s="198"/>
      <c r="O406" s="198"/>
      <c r="P406" s="198"/>
      <c r="Q406" s="198"/>
      <c r="R406" s="198"/>
      <c r="S406" s="198"/>
      <c r="T406" s="19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193" t="s">
        <v>160</v>
      </c>
      <c r="AU406" s="193" t="s">
        <v>158</v>
      </c>
      <c r="AV406" s="14" t="s">
        <v>158</v>
      </c>
      <c r="AW406" s="14" t="s">
        <v>32</v>
      </c>
      <c r="AX406" s="14" t="s">
        <v>77</v>
      </c>
      <c r="AY406" s="193" t="s">
        <v>150</v>
      </c>
    </row>
    <row r="407" s="13" customFormat="1">
      <c r="A407" s="13"/>
      <c r="B407" s="184"/>
      <c r="C407" s="13"/>
      <c r="D407" s="185" t="s">
        <v>160</v>
      </c>
      <c r="E407" s="186" t="s">
        <v>1</v>
      </c>
      <c r="F407" s="187" t="s">
        <v>498</v>
      </c>
      <c r="G407" s="13"/>
      <c r="H407" s="186" t="s">
        <v>1</v>
      </c>
      <c r="I407" s="188"/>
      <c r="J407" s="13"/>
      <c r="K407" s="13"/>
      <c r="L407" s="184"/>
      <c r="M407" s="189"/>
      <c r="N407" s="190"/>
      <c r="O407" s="190"/>
      <c r="P407" s="190"/>
      <c r="Q407" s="190"/>
      <c r="R407" s="190"/>
      <c r="S407" s="190"/>
      <c r="T407" s="19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86" t="s">
        <v>160</v>
      </c>
      <c r="AU407" s="186" t="s">
        <v>158</v>
      </c>
      <c r="AV407" s="13" t="s">
        <v>85</v>
      </c>
      <c r="AW407" s="13" t="s">
        <v>32</v>
      </c>
      <c r="AX407" s="13" t="s">
        <v>77</v>
      </c>
      <c r="AY407" s="186" t="s">
        <v>150</v>
      </c>
    </row>
    <row r="408" s="14" customFormat="1">
      <c r="A408" s="14"/>
      <c r="B408" s="192"/>
      <c r="C408" s="14"/>
      <c r="D408" s="185" t="s">
        <v>160</v>
      </c>
      <c r="E408" s="193" t="s">
        <v>1</v>
      </c>
      <c r="F408" s="194" t="s">
        <v>505</v>
      </c>
      <c r="G408" s="14"/>
      <c r="H408" s="195">
        <v>21.4</v>
      </c>
      <c r="I408" s="196"/>
      <c r="J408" s="14"/>
      <c r="K408" s="14"/>
      <c r="L408" s="192"/>
      <c r="M408" s="197"/>
      <c r="N408" s="198"/>
      <c r="O408" s="198"/>
      <c r="P408" s="198"/>
      <c r="Q408" s="198"/>
      <c r="R408" s="198"/>
      <c r="S408" s="198"/>
      <c r="T408" s="19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193" t="s">
        <v>160</v>
      </c>
      <c r="AU408" s="193" t="s">
        <v>158</v>
      </c>
      <c r="AV408" s="14" t="s">
        <v>158</v>
      </c>
      <c r="AW408" s="14" t="s">
        <v>32</v>
      </c>
      <c r="AX408" s="14" t="s">
        <v>77</v>
      </c>
      <c r="AY408" s="193" t="s">
        <v>150</v>
      </c>
    </row>
    <row r="409" s="13" customFormat="1">
      <c r="A409" s="13"/>
      <c r="B409" s="184"/>
      <c r="C409" s="13"/>
      <c r="D409" s="185" t="s">
        <v>160</v>
      </c>
      <c r="E409" s="186" t="s">
        <v>1</v>
      </c>
      <c r="F409" s="187" t="s">
        <v>499</v>
      </c>
      <c r="G409" s="13"/>
      <c r="H409" s="186" t="s">
        <v>1</v>
      </c>
      <c r="I409" s="188"/>
      <c r="J409" s="13"/>
      <c r="K409" s="13"/>
      <c r="L409" s="184"/>
      <c r="M409" s="189"/>
      <c r="N409" s="190"/>
      <c r="O409" s="190"/>
      <c r="P409" s="190"/>
      <c r="Q409" s="190"/>
      <c r="R409" s="190"/>
      <c r="S409" s="190"/>
      <c r="T409" s="19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6" t="s">
        <v>160</v>
      </c>
      <c r="AU409" s="186" t="s">
        <v>158</v>
      </c>
      <c r="AV409" s="13" t="s">
        <v>85</v>
      </c>
      <c r="AW409" s="13" t="s">
        <v>32</v>
      </c>
      <c r="AX409" s="13" t="s">
        <v>77</v>
      </c>
      <c r="AY409" s="186" t="s">
        <v>150</v>
      </c>
    </row>
    <row r="410" s="14" customFormat="1">
      <c r="A410" s="14"/>
      <c r="B410" s="192"/>
      <c r="C410" s="14"/>
      <c r="D410" s="185" t="s">
        <v>160</v>
      </c>
      <c r="E410" s="193" t="s">
        <v>1</v>
      </c>
      <c r="F410" s="194" t="s">
        <v>506</v>
      </c>
      <c r="G410" s="14"/>
      <c r="H410" s="195">
        <v>0.59399999999999992</v>
      </c>
      <c r="I410" s="196"/>
      <c r="J410" s="14"/>
      <c r="K410" s="14"/>
      <c r="L410" s="192"/>
      <c r="M410" s="197"/>
      <c r="N410" s="198"/>
      <c r="O410" s="198"/>
      <c r="P410" s="198"/>
      <c r="Q410" s="198"/>
      <c r="R410" s="198"/>
      <c r="S410" s="198"/>
      <c r="T410" s="19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193" t="s">
        <v>160</v>
      </c>
      <c r="AU410" s="193" t="s">
        <v>158</v>
      </c>
      <c r="AV410" s="14" t="s">
        <v>158</v>
      </c>
      <c r="AW410" s="14" t="s">
        <v>32</v>
      </c>
      <c r="AX410" s="14" t="s">
        <v>77</v>
      </c>
      <c r="AY410" s="193" t="s">
        <v>150</v>
      </c>
    </row>
    <row r="411" s="13" customFormat="1">
      <c r="A411" s="13"/>
      <c r="B411" s="184"/>
      <c r="C411" s="13"/>
      <c r="D411" s="185" t="s">
        <v>160</v>
      </c>
      <c r="E411" s="186" t="s">
        <v>1</v>
      </c>
      <c r="F411" s="187" t="s">
        <v>507</v>
      </c>
      <c r="G411" s="13"/>
      <c r="H411" s="186" t="s">
        <v>1</v>
      </c>
      <c r="I411" s="188"/>
      <c r="J411" s="13"/>
      <c r="K411" s="13"/>
      <c r="L411" s="184"/>
      <c r="M411" s="189"/>
      <c r="N411" s="190"/>
      <c r="O411" s="190"/>
      <c r="P411" s="190"/>
      <c r="Q411" s="190"/>
      <c r="R411" s="190"/>
      <c r="S411" s="190"/>
      <c r="T411" s="19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6" t="s">
        <v>160</v>
      </c>
      <c r="AU411" s="186" t="s">
        <v>158</v>
      </c>
      <c r="AV411" s="13" t="s">
        <v>85</v>
      </c>
      <c r="AW411" s="13" t="s">
        <v>32</v>
      </c>
      <c r="AX411" s="13" t="s">
        <v>77</v>
      </c>
      <c r="AY411" s="186" t="s">
        <v>150</v>
      </c>
    </row>
    <row r="412" s="14" customFormat="1">
      <c r="A412" s="14"/>
      <c r="B412" s="192"/>
      <c r="C412" s="14"/>
      <c r="D412" s="185" t="s">
        <v>160</v>
      </c>
      <c r="E412" s="193" t="s">
        <v>1</v>
      </c>
      <c r="F412" s="194" t="s">
        <v>508</v>
      </c>
      <c r="G412" s="14"/>
      <c r="H412" s="195">
        <v>5.824</v>
      </c>
      <c r="I412" s="196"/>
      <c r="J412" s="14"/>
      <c r="K412" s="14"/>
      <c r="L412" s="192"/>
      <c r="M412" s="197"/>
      <c r="N412" s="198"/>
      <c r="O412" s="198"/>
      <c r="P412" s="198"/>
      <c r="Q412" s="198"/>
      <c r="R412" s="198"/>
      <c r="S412" s="198"/>
      <c r="T412" s="19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193" t="s">
        <v>160</v>
      </c>
      <c r="AU412" s="193" t="s">
        <v>158</v>
      </c>
      <c r="AV412" s="14" t="s">
        <v>158</v>
      </c>
      <c r="AW412" s="14" t="s">
        <v>32</v>
      </c>
      <c r="AX412" s="14" t="s">
        <v>77</v>
      </c>
      <c r="AY412" s="193" t="s">
        <v>150</v>
      </c>
    </row>
    <row r="413" s="13" customFormat="1">
      <c r="A413" s="13"/>
      <c r="B413" s="184"/>
      <c r="C413" s="13"/>
      <c r="D413" s="185" t="s">
        <v>160</v>
      </c>
      <c r="E413" s="186" t="s">
        <v>1</v>
      </c>
      <c r="F413" s="187" t="s">
        <v>509</v>
      </c>
      <c r="G413" s="13"/>
      <c r="H413" s="186" t="s">
        <v>1</v>
      </c>
      <c r="I413" s="188"/>
      <c r="J413" s="13"/>
      <c r="K413" s="13"/>
      <c r="L413" s="184"/>
      <c r="M413" s="189"/>
      <c r="N413" s="190"/>
      <c r="O413" s="190"/>
      <c r="P413" s="190"/>
      <c r="Q413" s="190"/>
      <c r="R413" s="190"/>
      <c r="S413" s="190"/>
      <c r="T413" s="19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6" t="s">
        <v>160</v>
      </c>
      <c r="AU413" s="186" t="s">
        <v>158</v>
      </c>
      <c r="AV413" s="13" t="s">
        <v>85</v>
      </c>
      <c r="AW413" s="13" t="s">
        <v>32</v>
      </c>
      <c r="AX413" s="13" t="s">
        <v>77</v>
      </c>
      <c r="AY413" s="186" t="s">
        <v>150</v>
      </c>
    </row>
    <row r="414" s="14" customFormat="1">
      <c r="A414" s="14"/>
      <c r="B414" s="192"/>
      <c r="C414" s="14"/>
      <c r="D414" s="185" t="s">
        <v>160</v>
      </c>
      <c r="E414" s="193" t="s">
        <v>1</v>
      </c>
      <c r="F414" s="194" t="s">
        <v>508</v>
      </c>
      <c r="G414" s="14"/>
      <c r="H414" s="195">
        <v>5.824</v>
      </c>
      <c r="I414" s="196"/>
      <c r="J414" s="14"/>
      <c r="K414" s="14"/>
      <c r="L414" s="192"/>
      <c r="M414" s="197"/>
      <c r="N414" s="198"/>
      <c r="O414" s="198"/>
      <c r="P414" s="198"/>
      <c r="Q414" s="198"/>
      <c r="R414" s="198"/>
      <c r="S414" s="198"/>
      <c r="T414" s="19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193" t="s">
        <v>160</v>
      </c>
      <c r="AU414" s="193" t="s">
        <v>158</v>
      </c>
      <c r="AV414" s="14" t="s">
        <v>158</v>
      </c>
      <c r="AW414" s="14" t="s">
        <v>32</v>
      </c>
      <c r="AX414" s="14" t="s">
        <v>77</v>
      </c>
      <c r="AY414" s="193" t="s">
        <v>150</v>
      </c>
    </row>
    <row r="415" s="15" customFormat="1">
      <c r="A415" s="15"/>
      <c r="B415" s="200"/>
      <c r="C415" s="15"/>
      <c r="D415" s="185" t="s">
        <v>160</v>
      </c>
      <c r="E415" s="201" t="s">
        <v>1</v>
      </c>
      <c r="F415" s="202" t="s">
        <v>163</v>
      </c>
      <c r="G415" s="15"/>
      <c r="H415" s="203">
        <v>55.041999999999992</v>
      </c>
      <c r="I415" s="204"/>
      <c r="J415" s="15"/>
      <c r="K415" s="15"/>
      <c r="L415" s="200"/>
      <c r="M415" s="205"/>
      <c r="N415" s="206"/>
      <c r="O415" s="206"/>
      <c r="P415" s="206"/>
      <c r="Q415" s="206"/>
      <c r="R415" s="206"/>
      <c r="S415" s="206"/>
      <c r="T415" s="207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01" t="s">
        <v>160</v>
      </c>
      <c r="AU415" s="201" t="s">
        <v>158</v>
      </c>
      <c r="AV415" s="15" t="s">
        <v>157</v>
      </c>
      <c r="AW415" s="15" t="s">
        <v>32</v>
      </c>
      <c r="AX415" s="15" t="s">
        <v>85</v>
      </c>
      <c r="AY415" s="201" t="s">
        <v>150</v>
      </c>
    </row>
    <row r="416" s="2" customFormat="1" ht="24.15" customHeight="1">
      <c r="A416" s="37"/>
      <c r="B416" s="170"/>
      <c r="C416" s="171" t="s">
        <v>510</v>
      </c>
      <c r="D416" s="171" t="s">
        <v>152</v>
      </c>
      <c r="E416" s="172" t="s">
        <v>511</v>
      </c>
      <c r="F416" s="173" t="s">
        <v>512</v>
      </c>
      <c r="G416" s="174" t="s">
        <v>155</v>
      </c>
      <c r="H416" s="175">
        <v>285.48200000000004</v>
      </c>
      <c r="I416" s="176"/>
      <c r="J416" s="177">
        <f>ROUND(I416*H416,2)</f>
        <v>0</v>
      </c>
      <c r="K416" s="173" t="s">
        <v>156</v>
      </c>
      <c r="L416" s="38"/>
      <c r="M416" s="178" t="s">
        <v>1</v>
      </c>
      <c r="N416" s="179" t="s">
        <v>43</v>
      </c>
      <c r="O416" s="76"/>
      <c r="P416" s="180">
        <f>O416*H416</f>
        <v>0</v>
      </c>
      <c r="Q416" s="180">
        <v>0.00533</v>
      </c>
      <c r="R416" s="180">
        <f>Q416*H416</f>
        <v>1.52161906</v>
      </c>
      <c r="S416" s="180">
        <v>0</v>
      </c>
      <c r="T416" s="18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82" t="s">
        <v>157</v>
      </c>
      <c r="AT416" s="182" t="s">
        <v>152</v>
      </c>
      <c r="AU416" s="182" t="s">
        <v>158</v>
      </c>
      <c r="AY416" s="18" t="s">
        <v>150</v>
      </c>
      <c r="BE416" s="183">
        <f>IF(N416="základní",J416,0)</f>
        <v>0</v>
      </c>
      <c r="BF416" s="183">
        <f>IF(N416="snížená",J416,0)</f>
        <v>0</v>
      </c>
      <c r="BG416" s="183">
        <f>IF(N416="zákl. přenesená",J416,0)</f>
        <v>0</v>
      </c>
      <c r="BH416" s="183">
        <f>IF(N416="sníž. přenesená",J416,0)</f>
        <v>0</v>
      </c>
      <c r="BI416" s="183">
        <f>IF(N416="nulová",J416,0)</f>
        <v>0</v>
      </c>
      <c r="BJ416" s="18" t="s">
        <v>158</v>
      </c>
      <c r="BK416" s="183">
        <f>ROUND(I416*H416,2)</f>
        <v>0</v>
      </c>
      <c r="BL416" s="18" t="s">
        <v>157</v>
      </c>
      <c r="BM416" s="182" t="s">
        <v>513</v>
      </c>
    </row>
    <row r="417" s="13" customFormat="1">
      <c r="A417" s="13"/>
      <c r="B417" s="184"/>
      <c r="C417" s="13"/>
      <c r="D417" s="185" t="s">
        <v>160</v>
      </c>
      <c r="E417" s="186" t="s">
        <v>1</v>
      </c>
      <c r="F417" s="187" t="s">
        <v>496</v>
      </c>
      <c r="G417" s="13"/>
      <c r="H417" s="186" t="s">
        <v>1</v>
      </c>
      <c r="I417" s="188"/>
      <c r="J417" s="13"/>
      <c r="K417" s="13"/>
      <c r="L417" s="184"/>
      <c r="M417" s="189"/>
      <c r="N417" s="190"/>
      <c r="O417" s="190"/>
      <c r="P417" s="190"/>
      <c r="Q417" s="190"/>
      <c r="R417" s="190"/>
      <c r="S417" s="190"/>
      <c r="T417" s="19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6" t="s">
        <v>160</v>
      </c>
      <c r="AU417" s="186" t="s">
        <v>158</v>
      </c>
      <c r="AV417" s="13" t="s">
        <v>85</v>
      </c>
      <c r="AW417" s="13" t="s">
        <v>32</v>
      </c>
      <c r="AX417" s="13" t="s">
        <v>77</v>
      </c>
      <c r="AY417" s="186" t="s">
        <v>150</v>
      </c>
    </row>
    <row r="418" s="14" customFormat="1">
      <c r="A418" s="14"/>
      <c r="B418" s="192"/>
      <c r="C418" s="14"/>
      <c r="D418" s="185" t="s">
        <v>160</v>
      </c>
      <c r="E418" s="193" t="s">
        <v>1</v>
      </c>
      <c r="F418" s="194" t="s">
        <v>514</v>
      </c>
      <c r="G418" s="14"/>
      <c r="H418" s="195">
        <v>106.996</v>
      </c>
      <c r="I418" s="196"/>
      <c r="J418" s="14"/>
      <c r="K418" s="14"/>
      <c r="L418" s="192"/>
      <c r="M418" s="197"/>
      <c r="N418" s="198"/>
      <c r="O418" s="198"/>
      <c r="P418" s="198"/>
      <c r="Q418" s="198"/>
      <c r="R418" s="198"/>
      <c r="S418" s="198"/>
      <c r="T418" s="19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193" t="s">
        <v>160</v>
      </c>
      <c r="AU418" s="193" t="s">
        <v>158</v>
      </c>
      <c r="AV418" s="14" t="s">
        <v>158</v>
      </c>
      <c r="AW418" s="14" t="s">
        <v>32</v>
      </c>
      <c r="AX418" s="14" t="s">
        <v>77</v>
      </c>
      <c r="AY418" s="193" t="s">
        <v>150</v>
      </c>
    </row>
    <row r="419" s="13" customFormat="1">
      <c r="A419" s="13"/>
      <c r="B419" s="184"/>
      <c r="C419" s="13"/>
      <c r="D419" s="185" t="s">
        <v>160</v>
      </c>
      <c r="E419" s="186" t="s">
        <v>1</v>
      </c>
      <c r="F419" s="187" t="s">
        <v>498</v>
      </c>
      <c r="G419" s="13"/>
      <c r="H419" s="186" t="s">
        <v>1</v>
      </c>
      <c r="I419" s="188"/>
      <c r="J419" s="13"/>
      <c r="K419" s="13"/>
      <c r="L419" s="184"/>
      <c r="M419" s="189"/>
      <c r="N419" s="190"/>
      <c r="O419" s="190"/>
      <c r="P419" s="190"/>
      <c r="Q419" s="190"/>
      <c r="R419" s="190"/>
      <c r="S419" s="190"/>
      <c r="T419" s="19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86" t="s">
        <v>160</v>
      </c>
      <c r="AU419" s="186" t="s">
        <v>158</v>
      </c>
      <c r="AV419" s="13" t="s">
        <v>85</v>
      </c>
      <c r="AW419" s="13" t="s">
        <v>32</v>
      </c>
      <c r="AX419" s="13" t="s">
        <v>77</v>
      </c>
      <c r="AY419" s="186" t="s">
        <v>150</v>
      </c>
    </row>
    <row r="420" s="14" customFormat="1">
      <c r="A420" s="14"/>
      <c r="B420" s="192"/>
      <c r="C420" s="14"/>
      <c r="D420" s="185" t="s">
        <v>160</v>
      </c>
      <c r="E420" s="193" t="s">
        <v>1</v>
      </c>
      <c r="F420" s="194" t="s">
        <v>514</v>
      </c>
      <c r="G420" s="14"/>
      <c r="H420" s="195">
        <v>106.996</v>
      </c>
      <c r="I420" s="196"/>
      <c r="J420" s="14"/>
      <c r="K420" s="14"/>
      <c r="L420" s="192"/>
      <c r="M420" s="197"/>
      <c r="N420" s="198"/>
      <c r="O420" s="198"/>
      <c r="P420" s="198"/>
      <c r="Q420" s="198"/>
      <c r="R420" s="198"/>
      <c r="S420" s="198"/>
      <c r="T420" s="19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193" t="s">
        <v>160</v>
      </c>
      <c r="AU420" s="193" t="s">
        <v>158</v>
      </c>
      <c r="AV420" s="14" t="s">
        <v>158</v>
      </c>
      <c r="AW420" s="14" t="s">
        <v>32</v>
      </c>
      <c r="AX420" s="14" t="s">
        <v>77</v>
      </c>
      <c r="AY420" s="193" t="s">
        <v>150</v>
      </c>
    </row>
    <row r="421" s="13" customFormat="1">
      <c r="A421" s="13"/>
      <c r="B421" s="184"/>
      <c r="C421" s="13"/>
      <c r="D421" s="185" t="s">
        <v>160</v>
      </c>
      <c r="E421" s="186" t="s">
        <v>1</v>
      </c>
      <c r="F421" s="187" t="s">
        <v>499</v>
      </c>
      <c r="G421" s="13"/>
      <c r="H421" s="186" t="s">
        <v>1</v>
      </c>
      <c r="I421" s="188"/>
      <c r="J421" s="13"/>
      <c r="K421" s="13"/>
      <c r="L421" s="184"/>
      <c r="M421" s="189"/>
      <c r="N421" s="190"/>
      <c r="O421" s="190"/>
      <c r="P421" s="190"/>
      <c r="Q421" s="190"/>
      <c r="R421" s="190"/>
      <c r="S421" s="190"/>
      <c r="T421" s="19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6" t="s">
        <v>160</v>
      </c>
      <c r="AU421" s="186" t="s">
        <v>158</v>
      </c>
      <c r="AV421" s="13" t="s">
        <v>85</v>
      </c>
      <c r="AW421" s="13" t="s">
        <v>32</v>
      </c>
      <c r="AX421" s="13" t="s">
        <v>77</v>
      </c>
      <c r="AY421" s="186" t="s">
        <v>150</v>
      </c>
    </row>
    <row r="422" s="14" customFormat="1">
      <c r="A422" s="14"/>
      <c r="B422" s="192"/>
      <c r="C422" s="14"/>
      <c r="D422" s="185" t="s">
        <v>160</v>
      </c>
      <c r="E422" s="193" t="s">
        <v>1</v>
      </c>
      <c r="F422" s="194" t="s">
        <v>515</v>
      </c>
      <c r="G422" s="14"/>
      <c r="H422" s="195">
        <v>2.974</v>
      </c>
      <c r="I422" s="196"/>
      <c r="J422" s="14"/>
      <c r="K422" s="14"/>
      <c r="L422" s="192"/>
      <c r="M422" s="197"/>
      <c r="N422" s="198"/>
      <c r="O422" s="198"/>
      <c r="P422" s="198"/>
      <c r="Q422" s="198"/>
      <c r="R422" s="198"/>
      <c r="S422" s="198"/>
      <c r="T422" s="19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193" t="s">
        <v>160</v>
      </c>
      <c r="AU422" s="193" t="s">
        <v>158</v>
      </c>
      <c r="AV422" s="14" t="s">
        <v>158</v>
      </c>
      <c r="AW422" s="14" t="s">
        <v>32</v>
      </c>
      <c r="AX422" s="14" t="s">
        <v>77</v>
      </c>
      <c r="AY422" s="193" t="s">
        <v>150</v>
      </c>
    </row>
    <row r="423" s="13" customFormat="1">
      <c r="A423" s="13"/>
      <c r="B423" s="184"/>
      <c r="C423" s="13"/>
      <c r="D423" s="185" t="s">
        <v>160</v>
      </c>
      <c r="E423" s="186" t="s">
        <v>1</v>
      </c>
      <c r="F423" s="187" t="s">
        <v>507</v>
      </c>
      <c r="G423" s="13"/>
      <c r="H423" s="186" t="s">
        <v>1</v>
      </c>
      <c r="I423" s="188"/>
      <c r="J423" s="13"/>
      <c r="K423" s="13"/>
      <c r="L423" s="184"/>
      <c r="M423" s="189"/>
      <c r="N423" s="190"/>
      <c r="O423" s="190"/>
      <c r="P423" s="190"/>
      <c r="Q423" s="190"/>
      <c r="R423" s="190"/>
      <c r="S423" s="190"/>
      <c r="T423" s="19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6" t="s">
        <v>160</v>
      </c>
      <c r="AU423" s="186" t="s">
        <v>158</v>
      </c>
      <c r="AV423" s="13" t="s">
        <v>85</v>
      </c>
      <c r="AW423" s="13" t="s">
        <v>32</v>
      </c>
      <c r="AX423" s="13" t="s">
        <v>77</v>
      </c>
      <c r="AY423" s="186" t="s">
        <v>150</v>
      </c>
    </row>
    <row r="424" s="14" customFormat="1">
      <c r="A424" s="14"/>
      <c r="B424" s="192"/>
      <c r="C424" s="14"/>
      <c r="D424" s="185" t="s">
        <v>160</v>
      </c>
      <c r="E424" s="193" t="s">
        <v>1</v>
      </c>
      <c r="F424" s="194" t="s">
        <v>516</v>
      </c>
      <c r="G424" s="14"/>
      <c r="H424" s="195">
        <v>34.258000000000004</v>
      </c>
      <c r="I424" s="196"/>
      <c r="J424" s="14"/>
      <c r="K424" s="14"/>
      <c r="L424" s="192"/>
      <c r="M424" s="197"/>
      <c r="N424" s="198"/>
      <c r="O424" s="198"/>
      <c r="P424" s="198"/>
      <c r="Q424" s="198"/>
      <c r="R424" s="198"/>
      <c r="S424" s="198"/>
      <c r="T424" s="19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193" t="s">
        <v>160</v>
      </c>
      <c r="AU424" s="193" t="s">
        <v>158</v>
      </c>
      <c r="AV424" s="14" t="s">
        <v>158</v>
      </c>
      <c r="AW424" s="14" t="s">
        <v>32</v>
      </c>
      <c r="AX424" s="14" t="s">
        <v>77</v>
      </c>
      <c r="AY424" s="193" t="s">
        <v>150</v>
      </c>
    </row>
    <row r="425" s="13" customFormat="1">
      <c r="A425" s="13"/>
      <c r="B425" s="184"/>
      <c r="C425" s="13"/>
      <c r="D425" s="185" t="s">
        <v>160</v>
      </c>
      <c r="E425" s="186" t="s">
        <v>1</v>
      </c>
      <c r="F425" s="187" t="s">
        <v>509</v>
      </c>
      <c r="G425" s="13"/>
      <c r="H425" s="186" t="s">
        <v>1</v>
      </c>
      <c r="I425" s="188"/>
      <c r="J425" s="13"/>
      <c r="K425" s="13"/>
      <c r="L425" s="184"/>
      <c r="M425" s="189"/>
      <c r="N425" s="190"/>
      <c r="O425" s="190"/>
      <c r="P425" s="190"/>
      <c r="Q425" s="190"/>
      <c r="R425" s="190"/>
      <c r="S425" s="190"/>
      <c r="T425" s="19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6" t="s">
        <v>160</v>
      </c>
      <c r="AU425" s="186" t="s">
        <v>158</v>
      </c>
      <c r="AV425" s="13" t="s">
        <v>85</v>
      </c>
      <c r="AW425" s="13" t="s">
        <v>32</v>
      </c>
      <c r="AX425" s="13" t="s">
        <v>77</v>
      </c>
      <c r="AY425" s="186" t="s">
        <v>150</v>
      </c>
    </row>
    <row r="426" s="14" customFormat="1">
      <c r="A426" s="14"/>
      <c r="B426" s="192"/>
      <c r="C426" s="14"/>
      <c r="D426" s="185" t="s">
        <v>160</v>
      </c>
      <c r="E426" s="193" t="s">
        <v>1</v>
      </c>
      <c r="F426" s="194" t="s">
        <v>516</v>
      </c>
      <c r="G426" s="14"/>
      <c r="H426" s="195">
        <v>34.258000000000004</v>
      </c>
      <c r="I426" s="196"/>
      <c r="J426" s="14"/>
      <c r="K426" s="14"/>
      <c r="L426" s="192"/>
      <c r="M426" s="197"/>
      <c r="N426" s="198"/>
      <c r="O426" s="198"/>
      <c r="P426" s="198"/>
      <c r="Q426" s="198"/>
      <c r="R426" s="198"/>
      <c r="S426" s="198"/>
      <c r="T426" s="19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193" t="s">
        <v>160</v>
      </c>
      <c r="AU426" s="193" t="s">
        <v>158</v>
      </c>
      <c r="AV426" s="14" t="s">
        <v>158</v>
      </c>
      <c r="AW426" s="14" t="s">
        <v>32</v>
      </c>
      <c r="AX426" s="14" t="s">
        <v>77</v>
      </c>
      <c r="AY426" s="193" t="s">
        <v>150</v>
      </c>
    </row>
    <row r="427" s="15" customFormat="1">
      <c r="A427" s="15"/>
      <c r="B427" s="200"/>
      <c r="C427" s="15"/>
      <c r="D427" s="185" t="s">
        <v>160</v>
      </c>
      <c r="E427" s="201" t="s">
        <v>1</v>
      </c>
      <c r="F427" s="202" t="s">
        <v>163</v>
      </c>
      <c r="G427" s="15"/>
      <c r="H427" s="203">
        <v>285.48199999999996</v>
      </c>
      <c r="I427" s="204"/>
      <c r="J427" s="15"/>
      <c r="K427" s="15"/>
      <c r="L427" s="200"/>
      <c r="M427" s="205"/>
      <c r="N427" s="206"/>
      <c r="O427" s="206"/>
      <c r="P427" s="206"/>
      <c r="Q427" s="206"/>
      <c r="R427" s="206"/>
      <c r="S427" s="206"/>
      <c r="T427" s="207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01" t="s">
        <v>160</v>
      </c>
      <c r="AU427" s="201" t="s">
        <v>158</v>
      </c>
      <c r="AV427" s="15" t="s">
        <v>157</v>
      </c>
      <c r="AW427" s="15" t="s">
        <v>32</v>
      </c>
      <c r="AX427" s="15" t="s">
        <v>85</v>
      </c>
      <c r="AY427" s="201" t="s">
        <v>150</v>
      </c>
    </row>
    <row r="428" s="2" customFormat="1" ht="24.15" customHeight="1">
      <c r="A428" s="37"/>
      <c r="B428" s="170"/>
      <c r="C428" s="171" t="s">
        <v>517</v>
      </c>
      <c r="D428" s="171" t="s">
        <v>152</v>
      </c>
      <c r="E428" s="172" t="s">
        <v>518</v>
      </c>
      <c r="F428" s="173" t="s">
        <v>519</v>
      </c>
      <c r="G428" s="174" t="s">
        <v>155</v>
      </c>
      <c r="H428" s="175">
        <v>285.48200000000004</v>
      </c>
      <c r="I428" s="176"/>
      <c r="J428" s="177">
        <f>ROUND(I428*H428,2)</f>
        <v>0</v>
      </c>
      <c r="K428" s="173" t="s">
        <v>156</v>
      </c>
      <c r="L428" s="38"/>
      <c r="M428" s="178" t="s">
        <v>1</v>
      </c>
      <c r="N428" s="179" t="s">
        <v>43</v>
      </c>
      <c r="O428" s="76"/>
      <c r="P428" s="180">
        <f>O428*H428</f>
        <v>0</v>
      </c>
      <c r="Q428" s="180">
        <v>0</v>
      </c>
      <c r="R428" s="180">
        <f>Q428*H428</f>
        <v>0</v>
      </c>
      <c r="S428" s="180">
        <v>0</v>
      </c>
      <c r="T428" s="181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82" t="s">
        <v>157</v>
      </c>
      <c r="AT428" s="182" t="s">
        <v>152</v>
      </c>
      <c r="AU428" s="182" t="s">
        <v>158</v>
      </c>
      <c r="AY428" s="18" t="s">
        <v>150</v>
      </c>
      <c r="BE428" s="183">
        <f>IF(N428="základní",J428,0)</f>
        <v>0</v>
      </c>
      <c r="BF428" s="183">
        <f>IF(N428="snížená",J428,0)</f>
        <v>0</v>
      </c>
      <c r="BG428" s="183">
        <f>IF(N428="zákl. přenesená",J428,0)</f>
        <v>0</v>
      </c>
      <c r="BH428" s="183">
        <f>IF(N428="sníž. přenesená",J428,0)</f>
        <v>0</v>
      </c>
      <c r="BI428" s="183">
        <f>IF(N428="nulová",J428,0)</f>
        <v>0</v>
      </c>
      <c r="BJ428" s="18" t="s">
        <v>158</v>
      </c>
      <c r="BK428" s="183">
        <f>ROUND(I428*H428,2)</f>
        <v>0</v>
      </c>
      <c r="BL428" s="18" t="s">
        <v>157</v>
      </c>
      <c r="BM428" s="182" t="s">
        <v>520</v>
      </c>
    </row>
    <row r="429" s="13" customFormat="1">
      <c r="A429" s="13"/>
      <c r="B429" s="184"/>
      <c r="C429" s="13"/>
      <c r="D429" s="185" t="s">
        <v>160</v>
      </c>
      <c r="E429" s="186" t="s">
        <v>1</v>
      </c>
      <c r="F429" s="187" t="s">
        <v>496</v>
      </c>
      <c r="G429" s="13"/>
      <c r="H429" s="186" t="s">
        <v>1</v>
      </c>
      <c r="I429" s="188"/>
      <c r="J429" s="13"/>
      <c r="K429" s="13"/>
      <c r="L429" s="184"/>
      <c r="M429" s="189"/>
      <c r="N429" s="190"/>
      <c r="O429" s="190"/>
      <c r="P429" s="190"/>
      <c r="Q429" s="190"/>
      <c r="R429" s="190"/>
      <c r="S429" s="190"/>
      <c r="T429" s="19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6" t="s">
        <v>160</v>
      </c>
      <c r="AU429" s="186" t="s">
        <v>158</v>
      </c>
      <c r="AV429" s="13" t="s">
        <v>85</v>
      </c>
      <c r="AW429" s="13" t="s">
        <v>32</v>
      </c>
      <c r="AX429" s="13" t="s">
        <v>77</v>
      </c>
      <c r="AY429" s="186" t="s">
        <v>150</v>
      </c>
    </row>
    <row r="430" s="14" customFormat="1">
      <c r="A430" s="14"/>
      <c r="B430" s="192"/>
      <c r="C430" s="14"/>
      <c r="D430" s="185" t="s">
        <v>160</v>
      </c>
      <c r="E430" s="193" t="s">
        <v>1</v>
      </c>
      <c r="F430" s="194" t="s">
        <v>514</v>
      </c>
      <c r="G430" s="14"/>
      <c r="H430" s="195">
        <v>106.996</v>
      </c>
      <c r="I430" s="196"/>
      <c r="J430" s="14"/>
      <c r="K430" s="14"/>
      <c r="L430" s="192"/>
      <c r="M430" s="197"/>
      <c r="N430" s="198"/>
      <c r="O430" s="198"/>
      <c r="P430" s="198"/>
      <c r="Q430" s="198"/>
      <c r="R430" s="198"/>
      <c r="S430" s="198"/>
      <c r="T430" s="19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93" t="s">
        <v>160</v>
      </c>
      <c r="AU430" s="193" t="s">
        <v>158</v>
      </c>
      <c r="AV430" s="14" t="s">
        <v>158</v>
      </c>
      <c r="AW430" s="14" t="s">
        <v>32</v>
      </c>
      <c r="AX430" s="14" t="s">
        <v>77</v>
      </c>
      <c r="AY430" s="193" t="s">
        <v>150</v>
      </c>
    </row>
    <row r="431" s="13" customFormat="1">
      <c r="A431" s="13"/>
      <c r="B431" s="184"/>
      <c r="C431" s="13"/>
      <c r="D431" s="185" t="s">
        <v>160</v>
      </c>
      <c r="E431" s="186" t="s">
        <v>1</v>
      </c>
      <c r="F431" s="187" t="s">
        <v>498</v>
      </c>
      <c r="G431" s="13"/>
      <c r="H431" s="186" t="s">
        <v>1</v>
      </c>
      <c r="I431" s="188"/>
      <c r="J431" s="13"/>
      <c r="K431" s="13"/>
      <c r="L431" s="184"/>
      <c r="M431" s="189"/>
      <c r="N431" s="190"/>
      <c r="O431" s="190"/>
      <c r="P431" s="190"/>
      <c r="Q431" s="190"/>
      <c r="R431" s="190"/>
      <c r="S431" s="190"/>
      <c r="T431" s="19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86" t="s">
        <v>160</v>
      </c>
      <c r="AU431" s="186" t="s">
        <v>158</v>
      </c>
      <c r="AV431" s="13" t="s">
        <v>85</v>
      </c>
      <c r="AW431" s="13" t="s">
        <v>32</v>
      </c>
      <c r="AX431" s="13" t="s">
        <v>77</v>
      </c>
      <c r="AY431" s="186" t="s">
        <v>150</v>
      </c>
    </row>
    <row r="432" s="14" customFormat="1">
      <c r="A432" s="14"/>
      <c r="B432" s="192"/>
      <c r="C432" s="14"/>
      <c r="D432" s="185" t="s">
        <v>160</v>
      </c>
      <c r="E432" s="193" t="s">
        <v>1</v>
      </c>
      <c r="F432" s="194" t="s">
        <v>514</v>
      </c>
      <c r="G432" s="14"/>
      <c r="H432" s="195">
        <v>106.996</v>
      </c>
      <c r="I432" s="196"/>
      <c r="J432" s="14"/>
      <c r="K432" s="14"/>
      <c r="L432" s="192"/>
      <c r="M432" s="197"/>
      <c r="N432" s="198"/>
      <c r="O432" s="198"/>
      <c r="P432" s="198"/>
      <c r="Q432" s="198"/>
      <c r="R432" s="198"/>
      <c r="S432" s="198"/>
      <c r="T432" s="19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193" t="s">
        <v>160</v>
      </c>
      <c r="AU432" s="193" t="s">
        <v>158</v>
      </c>
      <c r="AV432" s="14" t="s">
        <v>158</v>
      </c>
      <c r="AW432" s="14" t="s">
        <v>32</v>
      </c>
      <c r="AX432" s="14" t="s">
        <v>77</v>
      </c>
      <c r="AY432" s="193" t="s">
        <v>150</v>
      </c>
    </row>
    <row r="433" s="13" customFormat="1">
      <c r="A433" s="13"/>
      <c r="B433" s="184"/>
      <c r="C433" s="13"/>
      <c r="D433" s="185" t="s">
        <v>160</v>
      </c>
      <c r="E433" s="186" t="s">
        <v>1</v>
      </c>
      <c r="F433" s="187" t="s">
        <v>499</v>
      </c>
      <c r="G433" s="13"/>
      <c r="H433" s="186" t="s">
        <v>1</v>
      </c>
      <c r="I433" s="188"/>
      <c r="J433" s="13"/>
      <c r="K433" s="13"/>
      <c r="L433" s="184"/>
      <c r="M433" s="189"/>
      <c r="N433" s="190"/>
      <c r="O433" s="190"/>
      <c r="P433" s="190"/>
      <c r="Q433" s="190"/>
      <c r="R433" s="190"/>
      <c r="S433" s="190"/>
      <c r="T433" s="19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86" t="s">
        <v>160</v>
      </c>
      <c r="AU433" s="186" t="s">
        <v>158</v>
      </c>
      <c r="AV433" s="13" t="s">
        <v>85</v>
      </c>
      <c r="AW433" s="13" t="s">
        <v>32</v>
      </c>
      <c r="AX433" s="13" t="s">
        <v>77</v>
      </c>
      <c r="AY433" s="186" t="s">
        <v>150</v>
      </c>
    </row>
    <row r="434" s="14" customFormat="1">
      <c r="A434" s="14"/>
      <c r="B434" s="192"/>
      <c r="C434" s="14"/>
      <c r="D434" s="185" t="s">
        <v>160</v>
      </c>
      <c r="E434" s="193" t="s">
        <v>1</v>
      </c>
      <c r="F434" s="194" t="s">
        <v>515</v>
      </c>
      <c r="G434" s="14"/>
      <c r="H434" s="195">
        <v>2.974</v>
      </c>
      <c r="I434" s="196"/>
      <c r="J434" s="14"/>
      <c r="K434" s="14"/>
      <c r="L434" s="192"/>
      <c r="M434" s="197"/>
      <c r="N434" s="198"/>
      <c r="O434" s="198"/>
      <c r="P434" s="198"/>
      <c r="Q434" s="198"/>
      <c r="R434" s="198"/>
      <c r="S434" s="198"/>
      <c r="T434" s="19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193" t="s">
        <v>160</v>
      </c>
      <c r="AU434" s="193" t="s">
        <v>158</v>
      </c>
      <c r="AV434" s="14" t="s">
        <v>158</v>
      </c>
      <c r="AW434" s="14" t="s">
        <v>32</v>
      </c>
      <c r="AX434" s="14" t="s">
        <v>77</v>
      </c>
      <c r="AY434" s="193" t="s">
        <v>150</v>
      </c>
    </row>
    <row r="435" s="13" customFormat="1">
      <c r="A435" s="13"/>
      <c r="B435" s="184"/>
      <c r="C435" s="13"/>
      <c r="D435" s="185" t="s">
        <v>160</v>
      </c>
      <c r="E435" s="186" t="s">
        <v>1</v>
      </c>
      <c r="F435" s="187" t="s">
        <v>507</v>
      </c>
      <c r="G435" s="13"/>
      <c r="H435" s="186" t="s">
        <v>1</v>
      </c>
      <c r="I435" s="188"/>
      <c r="J435" s="13"/>
      <c r="K435" s="13"/>
      <c r="L435" s="184"/>
      <c r="M435" s="189"/>
      <c r="N435" s="190"/>
      <c r="O435" s="190"/>
      <c r="P435" s="190"/>
      <c r="Q435" s="190"/>
      <c r="R435" s="190"/>
      <c r="S435" s="190"/>
      <c r="T435" s="19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6" t="s">
        <v>160</v>
      </c>
      <c r="AU435" s="186" t="s">
        <v>158</v>
      </c>
      <c r="AV435" s="13" t="s">
        <v>85</v>
      </c>
      <c r="AW435" s="13" t="s">
        <v>32</v>
      </c>
      <c r="AX435" s="13" t="s">
        <v>77</v>
      </c>
      <c r="AY435" s="186" t="s">
        <v>150</v>
      </c>
    </row>
    <row r="436" s="14" customFormat="1">
      <c r="A436" s="14"/>
      <c r="B436" s="192"/>
      <c r="C436" s="14"/>
      <c r="D436" s="185" t="s">
        <v>160</v>
      </c>
      <c r="E436" s="193" t="s">
        <v>1</v>
      </c>
      <c r="F436" s="194" t="s">
        <v>516</v>
      </c>
      <c r="G436" s="14"/>
      <c r="H436" s="195">
        <v>34.258000000000004</v>
      </c>
      <c r="I436" s="196"/>
      <c r="J436" s="14"/>
      <c r="K436" s="14"/>
      <c r="L436" s="192"/>
      <c r="M436" s="197"/>
      <c r="N436" s="198"/>
      <c r="O436" s="198"/>
      <c r="P436" s="198"/>
      <c r="Q436" s="198"/>
      <c r="R436" s="198"/>
      <c r="S436" s="198"/>
      <c r="T436" s="19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193" t="s">
        <v>160</v>
      </c>
      <c r="AU436" s="193" t="s">
        <v>158</v>
      </c>
      <c r="AV436" s="14" t="s">
        <v>158</v>
      </c>
      <c r="AW436" s="14" t="s">
        <v>32</v>
      </c>
      <c r="AX436" s="14" t="s">
        <v>77</v>
      </c>
      <c r="AY436" s="193" t="s">
        <v>150</v>
      </c>
    </row>
    <row r="437" s="13" customFormat="1">
      <c r="A437" s="13"/>
      <c r="B437" s="184"/>
      <c r="C437" s="13"/>
      <c r="D437" s="185" t="s">
        <v>160</v>
      </c>
      <c r="E437" s="186" t="s">
        <v>1</v>
      </c>
      <c r="F437" s="187" t="s">
        <v>509</v>
      </c>
      <c r="G437" s="13"/>
      <c r="H437" s="186" t="s">
        <v>1</v>
      </c>
      <c r="I437" s="188"/>
      <c r="J437" s="13"/>
      <c r="K437" s="13"/>
      <c r="L437" s="184"/>
      <c r="M437" s="189"/>
      <c r="N437" s="190"/>
      <c r="O437" s="190"/>
      <c r="P437" s="190"/>
      <c r="Q437" s="190"/>
      <c r="R437" s="190"/>
      <c r="S437" s="190"/>
      <c r="T437" s="19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6" t="s">
        <v>160</v>
      </c>
      <c r="AU437" s="186" t="s">
        <v>158</v>
      </c>
      <c r="AV437" s="13" t="s">
        <v>85</v>
      </c>
      <c r="AW437" s="13" t="s">
        <v>32</v>
      </c>
      <c r="AX437" s="13" t="s">
        <v>77</v>
      </c>
      <c r="AY437" s="186" t="s">
        <v>150</v>
      </c>
    </row>
    <row r="438" s="14" customFormat="1">
      <c r="A438" s="14"/>
      <c r="B438" s="192"/>
      <c r="C438" s="14"/>
      <c r="D438" s="185" t="s">
        <v>160</v>
      </c>
      <c r="E438" s="193" t="s">
        <v>1</v>
      </c>
      <c r="F438" s="194" t="s">
        <v>516</v>
      </c>
      <c r="G438" s="14"/>
      <c r="H438" s="195">
        <v>34.258000000000004</v>
      </c>
      <c r="I438" s="196"/>
      <c r="J438" s="14"/>
      <c r="K438" s="14"/>
      <c r="L438" s="192"/>
      <c r="M438" s="197"/>
      <c r="N438" s="198"/>
      <c r="O438" s="198"/>
      <c r="P438" s="198"/>
      <c r="Q438" s="198"/>
      <c r="R438" s="198"/>
      <c r="S438" s="198"/>
      <c r="T438" s="19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193" t="s">
        <v>160</v>
      </c>
      <c r="AU438" s="193" t="s">
        <v>158</v>
      </c>
      <c r="AV438" s="14" t="s">
        <v>158</v>
      </c>
      <c r="AW438" s="14" t="s">
        <v>32</v>
      </c>
      <c r="AX438" s="14" t="s">
        <v>77</v>
      </c>
      <c r="AY438" s="193" t="s">
        <v>150</v>
      </c>
    </row>
    <row r="439" s="15" customFormat="1">
      <c r="A439" s="15"/>
      <c r="B439" s="200"/>
      <c r="C439" s="15"/>
      <c r="D439" s="185" t="s">
        <v>160</v>
      </c>
      <c r="E439" s="201" t="s">
        <v>1</v>
      </c>
      <c r="F439" s="202" t="s">
        <v>163</v>
      </c>
      <c r="G439" s="15"/>
      <c r="H439" s="203">
        <v>285.48199999999996</v>
      </c>
      <c r="I439" s="204"/>
      <c r="J439" s="15"/>
      <c r="K439" s="15"/>
      <c r="L439" s="200"/>
      <c r="M439" s="205"/>
      <c r="N439" s="206"/>
      <c r="O439" s="206"/>
      <c r="P439" s="206"/>
      <c r="Q439" s="206"/>
      <c r="R439" s="206"/>
      <c r="S439" s="206"/>
      <c r="T439" s="207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01" t="s">
        <v>160</v>
      </c>
      <c r="AU439" s="201" t="s">
        <v>158</v>
      </c>
      <c r="AV439" s="15" t="s">
        <v>157</v>
      </c>
      <c r="AW439" s="15" t="s">
        <v>32</v>
      </c>
      <c r="AX439" s="15" t="s">
        <v>85</v>
      </c>
      <c r="AY439" s="201" t="s">
        <v>150</v>
      </c>
    </row>
    <row r="440" s="2" customFormat="1" ht="24.15" customHeight="1">
      <c r="A440" s="37"/>
      <c r="B440" s="170"/>
      <c r="C440" s="171" t="s">
        <v>521</v>
      </c>
      <c r="D440" s="171" t="s">
        <v>152</v>
      </c>
      <c r="E440" s="172" t="s">
        <v>522</v>
      </c>
      <c r="F440" s="173" t="s">
        <v>523</v>
      </c>
      <c r="G440" s="174" t="s">
        <v>155</v>
      </c>
      <c r="H440" s="175">
        <v>285.48200000000004</v>
      </c>
      <c r="I440" s="176"/>
      <c r="J440" s="177">
        <f>ROUND(I440*H440,2)</f>
        <v>0</v>
      </c>
      <c r="K440" s="173" t="s">
        <v>156</v>
      </c>
      <c r="L440" s="38"/>
      <c r="M440" s="178" t="s">
        <v>1</v>
      </c>
      <c r="N440" s="179" t="s">
        <v>43</v>
      </c>
      <c r="O440" s="76"/>
      <c r="P440" s="180">
        <f>O440*H440</f>
        <v>0</v>
      </c>
      <c r="Q440" s="180">
        <v>0.00088</v>
      </c>
      <c r="R440" s="180">
        <f>Q440*H440</f>
        <v>0.25122416000000004</v>
      </c>
      <c r="S440" s="180">
        <v>0</v>
      </c>
      <c r="T440" s="181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82" t="s">
        <v>157</v>
      </c>
      <c r="AT440" s="182" t="s">
        <v>152</v>
      </c>
      <c r="AU440" s="182" t="s">
        <v>158</v>
      </c>
      <c r="AY440" s="18" t="s">
        <v>150</v>
      </c>
      <c r="BE440" s="183">
        <f>IF(N440="základní",J440,0)</f>
        <v>0</v>
      </c>
      <c r="BF440" s="183">
        <f>IF(N440="snížená",J440,0)</f>
        <v>0</v>
      </c>
      <c r="BG440" s="183">
        <f>IF(N440="zákl. přenesená",J440,0)</f>
        <v>0</v>
      </c>
      <c r="BH440" s="183">
        <f>IF(N440="sníž. přenesená",J440,0)</f>
        <v>0</v>
      </c>
      <c r="BI440" s="183">
        <f>IF(N440="nulová",J440,0)</f>
        <v>0</v>
      </c>
      <c r="BJ440" s="18" t="s">
        <v>158</v>
      </c>
      <c r="BK440" s="183">
        <f>ROUND(I440*H440,2)</f>
        <v>0</v>
      </c>
      <c r="BL440" s="18" t="s">
        <v>157</v>
      </c>
      <c r="BM440" s="182" t="s">
        <v>524</v>
      </c>
    </row>
    <row r="441" s="13" customFormat="1">
      <c r="A441" s="13"/>
      <c r="B441" s="184"/>
      <c r="C441" s="13"/>
      <c r="D441" s="185" t="s">
        <v>160</v>
      </c>
      <c r="E441" s="186" t="s">
        <v>1</v>
      </c>
      <c r="F441" s="187" t="s">
        <v>496</v>
      </c>
      <c r="G441" s="13"/>
      <c r="H441" s="186" t="s">
        <v>1</v>
      </c>
      <c r="I441" s="188"/>
      <c r="J441" s="13"/>
      <c r="K441" s="13"/>
      <c r="L441" s="184"/>
      <c r="M441" s="189"/>
      <c r="N441" s="190"/>
      <c r="O441" s="190"/>
      <c r="P441" s="190"/>
      <c r="Q441" s="190"/>
      <c r="R441" s="190"/>
      <c r="S441" s="190"/>
      <c r="T441" s="19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6" t="s">
        <v>160</v>
      </c>
      <c r="AU441" s="186" t="s">
        <v>158</v>
      </c>
      <c r="AV441" s="13" t="s">
        <v>85</v>
      </c>
      <c r="AW441" s="13" t="s">
        <v>32</v>
      </c>
      <c r="AX441" s="13" t="s">
        <v>77</v>
      </c>
      <c r="AY441" s="186" t="s">
        <v>150</v>
      </c>
    </row>
    <row r="442" s="14" customFormat="1">
      <c r="A442" s="14"/>
      <c r="B442" s="192"/>
      <c r="C442" s="14"/>
      <c r="D442" s="185" t="s">
        <v>160</v>
      </c>
      <c r="E442" s="193" t="s">
        <v>1</v>
      </c>
      <c r="F442" s="194" t="s">
        <v>514</v>
      </c>
      <c r="G442" s="14"/>
      <c r="H442" s="195">
        <v>106.996</v>
      </c>
      <c r="I442" s="196"/>
      <c r="J442" s="14"/>
      <c r="K442" s="14"/>
      <c r="L442" s="192"/>
      <c r="M442" s="197"/>
      <c r="N442" s="198"/>
      <c r="O442" s="198"/>
      <c r="P442" s="198"/>
      <c r="Q442" s="198"/>
      <c r="R442" s="198"/>
      <c r="S442" s="198"/>
      <c r="T442" s="19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193" t="s">
        <v>160</v>
      </c>
      <c r="AU442" s="193" t="s">
        <v>158</v>
      </c>
      <c r="AV442" s="14" t="s">
        <v>158</v>
      </c>
      <c r="AW442" s="14" t="s">
        <v>32</v>
      </c>
      <c r="AX442" s="14" t="s">
        <v>77</v>
      </c>
      <c r="AY442" s="193" t="s">
        <v>150</v>
      </c>
    </row>
    <row r="443" s="13" customFormat="1">
      <c r="A443" s="13"/>
      <c r="B443" s="184"/>
      <c r="C443" s="13"/>
      <c r="D443" s="185" t="s">
        <v>160</v>
      </c>
      <c r="E443" s="186" t="s">
        <v>1</v>
      </c>
      <c r="F443" s="187" t="s">
        <v>498</v>
      </c>
      <c r="G443" s="13"/>
      <c r="H443" s="186" t="s">
        <v>1</v>
      </c>
      <c r="I443" s="188"/>
      <c r="J443" s="13"/>
      <c r="K443" s="13"/>
      <c r="L443" s="184"/>
      <c r="M443" s="189"/>
      <c r="N443" s="190"/>
      <c r="O443" s="190"/>
      <c r="P443" s="190"/>
      <c r="Q443" s="190"/>
      <c r="R443" s="190"/>
      <c r="S443" s="190"/>
      <c r="T443" s="19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86" t="s">
        <v>160</v>
      </c>
      <c r="AU443" s="186" t="s">
        <v>158</v>
      </c>
      <c r="AV443" s="13" t="s">
        <v>85</v>
      </c>
      <c r="AW443" s="13" t="s">
        <v>32</v>
      </c>
      <c r="AX443" s="13" t="s">
        <v>77</v>
      </c>
      <c r="AY443" s="186" t="s">
        <v>150</v>
      </c>
    </row>
    <row r="444" s="14" customFormat="1">
      <c r="A444" s="14"/>
      <c r="B444" s="192"/>
      <c r="C444" s="14"/>
      <c r="D444" s="185" t="s">
        <v>160</v>
      </c>
      <c r="E444" s="193" t="s">
        <v>1</v>
      </c>
      <c r="F444" s="194" t="s">
        <v>514</v>
      </c>
      <c r="G444" s="14"/>
      <c r="H444" s="195">
        <v>106.996</v>
      </c>
      <c r="I444" s="196"/>
      <c r="J444" s="14"/>
      <c r="K444" s="14"/>
      <c r="L444" s="192"/>
      <c r="M444" s="197"/>
      <c r="N444" s="198"/>
      <c r="O444" s="198"/>
      <c r="P444" s="198"/>
      <c r="Q444" s="198"/>
      <c r="R444" s="198"/>
      <c r="S444" s="198"/>
      <c r="T444" s="19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193" t="s">
        <v>160</v>
      </c>
      <c r="AU444" s="193" t="s">
        <v>158</v>
      </c>
      <c r="AV444" s="14" t="s">
        <v>158</v>
      </c>
      <c r="AW444" s="14" t="s">
        <v>32</v>
      </c>
      <c r="AX444" s="14" t="s">
        <v>77</v>
      </c>
      <c r="AY444" s="193" t="s">
        <v>150</v>
      </c>
    </row>
    <row r="445" s="13" customFormat="1">
      <c r="A445" s="13"/>
      <c r="B445" s="184"/>
      <c r="C445" s="13"/>
      <c r="D445" s="185" t="s">
        <v>160</v>
      </c>
      <c r="E445" s="186" t="s">
        <v>1</v>
      </c>
      <c r="F445" s="187" t="s">
        <v>499</v>
      </c>
      <c r="G445" s="13"/>
      <c r="H445" s="186" t="s">
        <v>1</v>
      </c>
      <c r="I445" s="188"/>
      <c r="J445" s="13"/>
      <c r="K445" s="13"/>
      <c r="L445" s="184"/>
      <c r="M445" s="189"/>
      <c r="N445" s="190"/>
      <c r="O445" s="190"/>
      <c r="P445" s="190"/>
      <c r="Q445" s="190"/>
      <c r="R445" s="190"/>
      <c r="S445" s="190"/>
      <c r="T445" s="19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86" t="s">
        <v>160</v>
      </c>
      <c r="AU445" s="186" t="s">
        <v>158</v>
      </c>
      <c r="AV445" s="13" t="s">
        <v>85</v>
      </c>
      <c r="AW445" s="13" t="s">
        <v>32</v>
      </c>
      <c r="AX445" s="13" t="s">
        <v>77</v>
      </c>
      <c r="AY445" s="186" t="s">
        <v>150</v>
      </c>
    </row>
    <row r="446" s="14" customFormat="1">
      <c r="A446" s="14"/>
      <c r="B446" s="192"/>
      <c r="C446" s="14"/>
      <c r="D446" s="185" t="s">
        <v>160</v>
      </c>
      <c r="E446" s="193" t="s">
        <v>1</v>
      </c>
      <c r="F446" s="194" t="s">
        <v>515</v>
      </c>
      <c r="G446" s="14"/>
      <c r="H446" s="195">
        <v>2.974</v>
      </c>
      <c r="I446" s="196"/>
      <c r="J446" s="14"/>
      <c r="K446" s="14"/>
      <c r="L446" s="192"/>
      <c r="M446" s="197"/>
      <c r="N446" s="198"/>
      <c r="O446" s="198"/>
      <c r="P446" s="198"/>
      <c r="Q446" s="198"/>
      <c r="R446" s="198"/>
      <c r="S446" s="198"/>
      <c r="T446" s="19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193" t="s">
        <v>160</v>
      </c>
      <c r="AU446" s="193" t="s">
        <v>158</v>
      </c>
      <c r="AV446" s="14" t="s">
        <v>158</v>
      </c>
      <c r="AW446" s="14" t="s">
        <v>32</v>
      </c>
      <c r="AX446" s="14" t="s">
        <v>77</v>
      </c>
      <c r="AY446" s="193" t="s">
        <v>150</v>
      </c>
    </row>
    <row r="447" s="13" customFormat="1">
      <c r="A447" s="13"/>
      <c r="B447" s="184"/>
      <c r="C447" s="13"/>
      <c r="D447" s="185" t="s">
        <v>160</v>
      </c>
      <c r="E447" s="186" t="s">
        <v>1</v>
      </c>
      <c r="F447" s="187" t="s">
        <v>507</v>
      </c>
      <c r="G447" s="13"/>
      <c r="H447" s="186" t="s">
        <v>1</v>
      </c>
      <c r="I447" s="188"/>
      <c r="J447" s="13"/>
      <c r="K447" s="13"/>
      <c r="L447" s="184"/>
      <c r="M447" s="189"/>
      <c r="N447" s="190"/>
      <c r="O447" s="190"/>
      <c r="P447" s="190"/>
      <c r="Q447" s="190"/>
      <c r="R447" s="190"/>
      <c r="S447" s="190"/>
      <c r="T447" s="19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186" t="s">
        <v>160</v>
      </c>
      <c r="AU447" s="186" t="s">
        <v>158</v>
      </c>
      <c r="AV447" s="13" t="s">
        <v>85</v>
      </c>
      <c r="AW447" s="13" t="s">
        <v>32</v>
      </c>
      <c r="AX447" s="13" t="s">
        <v>77</v>
      </c>
      <c r="AY447" s="186" t="s">
        <v>150</v>
      </c>
    </row>
    <row r="448" s="14" customFormat="1">
      <c r="A448" s="14"/>
      <c r="B448" s="192"/>
      <c r="C448" s="14"/>
      <c r="D448" s="185" t="s">
        <v>160</v>
      </c>
      <c r="E448" s="193" t="s">
        <v>1</v>
      </c>
      <c r="F448" s="194" t="s">
        <v>516</v>
      </c>
      <c r="G448" s="14"/>
      <c r="H448" s="195">
        <v>34.258000000000004</v>
      </c>
      <c r="I448" s="196"/>
      <c r="J448" s="14"/>
      <c r="K448" s="14"/>
      <c r="L448" s="192"/>
      <c r="M448" s="197"/>
      <c r="N448" s="198"/>
      <c r="O448" s="198"/>
      <c r="P448" s="198"/>
      <c r="Q448" s="198"/>
      <c r="R448" s="198"/>
      <c r="S448" s="198"/>
      <c r="T448" s="19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193" t="s">
        <v>160</v>
      </c>
      <c r="AU448" s="193" t="s">
        <v>158</v>
      </c>
      <c r="AV448" s="14" t="s">
        <v>158</v>
      </c>
      <c r="AW448" s="14" t="s">
        <v>32</v>
      </c>
      <c r="AX448" s="14" t="s">
        <v>77</v>
      </c>
      <c r="AY448" s="193" t="s">
        <v>150</v>
      </c>
    </row>
    <row r="449" s="13" customFormat="1">
      <c r="A449" s="13"/>
      <c r="B449" s="184"/>
      <c r="C449" s="13"/>
      <c r="D449" s="185" t="s">
        <v>160</v>
      </c>
      <c r="E449" s="186" t="s">
        <v>1</v>
      </c>
      <c r="F449" s="187" t="s">
        <v>509</v>
      </c>
      <c r="G449" s="13"/>
      <c r="H449" s="186" t="s">
        <v>1</v>
      </c>
      <c r="I449" s="188"/>
      <c r="J449" s="13"/>
      <c r="K449" s="13"/>
      <c r="L449" s="184"/>
      <c r="M449" s="189"/>
      <c r="N449" s="190"/>
      <c r="O449" s="190"/>
      <c r="P449" s="190"/>
      <c r="Q449" s="190"/>
      <c r="R449" s="190"/>
      <c r="S449" s="190"/>
      <c r="T449" s="19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6" t="s">
        <v>160</v>
      </c>
      <c r="AU449" s="186" t="s">
        <v>158</v>
      </c>
      <c r="AV449" s="13" t="s">
        <v>85</v>
      </c>
      <c r="AW449" s="13" t="s">
        <v>32</v>
      </c>
      <c r="AX449" s="13" t="s">
        <v>77</v>
      </c>
      <c r="AY449" s="186" t="s">
        <v>150</v>
      </c>
    </row>
    <row r="450" s="14" customFormat="1">
      <c r="A450" s="14"/>
      <c r="B450" s="192"/>
      <c r="C450" s="14"/>
      <c r="D450" s="185" t="s">
        <v>160</v>
      </c>
      <c r="E450" s="193" t="s">
        <v>1</v>
      </c>
      <c r="F450" s="194" t="s">
        <v>516</v>
      </c>
      <c r="G450" s="14"/>
      <c r="H450" s="195">
        <v>34.258000000000004</v>
      </c>
      <c r="I450" s="196"/>
      <c r="J450" s="14"/>
      <c r="K450" s="14"/>
      <c r="L450" s="192"/>
      <c r="M450" s="197"/>
      <c r="N450" s="198"/>
      <c r="O450" s="198"/>
      <c r="P450" s="198"/>
      <c r="Q450" s="198"/>
      <c r="R450" s="198"/>
      <c r="S450" s="198"/>
      <c r="T450" s="19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193" t="s">
        <v>160</v>
      </c>
      <c r="AU450" s="193" t="s">
        <v>158</v>
      </c>
      <c r="AV450" s="14" t="s">
        <v>158</v>
      </c>
      <c r="AW450" s="14" t="s">
        <v>32</v>
      </c>
      <c r="AX450" s="14" t="s">
        <v>77</v>
      </c>
      <c r="AY450" s="193" t="s">
        <v>150</v>
      </c>
    </row>
    <row r="451" s="15" customFormat="1">
      <c r="A451" s="15"/>
      <c r="B451" s="200"/>
      <c r="C451" s="15"/>
      <c r="D451" s="185" t="s">
        <v>160</v>
      </c>
      <c r="E451" s="201" t="s">
        <v>1</v>
      </c>
      <c r="F451" s="202" t="s">
        <v>163</v>
      </c>
      <c r="G451" s="15"/>
      <c r="H451" s="203">
        <v>285.48199999999996</v>
      </c>
      <c r="I451" s="204"/>
      <c r="J451" s="15"/>
      <c r="K451" s="15"/>
      <c r="L451" s="200"/>
      <c r="M451" s="205"/>
      <c r="N451" s="206"/>
      <c r="O451" s="206"/>
      <c r="P451" s="206"/>
      <c r="Q451" s="206"/>
      <c r="R451" s="206"/>
      <c r="S451" s="206"/>
      <c r="T451" s="207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01" t="s">
        <v>160</v>
      </c>
      <c r="AU451" s="201" t="s">
        <v>158</v>
      </c>
      <c r="AV451" s="15" t="s">
        <v>157</v>
      </c>
      <c r="AW451" s="15" t="s">
        <v>32</v>
      </c>
      <c r="AX451" s="15" t="s">
        <v>85</v>
      </c>
      <c r="AY451" s="201" t="s">
        <v>150</v>
      </c>
    </row>
    <row r="452" s="2" customFormat="1" ht="24.15" customHeight="1">
      <c r="A452" s="37"/>
      <c r="B452" s="170"/>
      <c r="C452" s="171" t="s">
        <v>525</v>
      </c>
      <c r="D452" s="171" t="s">
        <v>152</v>
      </c>
      <c r="E452" s="172" t="s">
        <v>526</v>
      </c>
      <c r="F452" s="173" t="s">
        <v>527</v>
      </c>
      <c r="G452" s="174" t="s">
        <v>155</v>
      </c>
      <c r="H452" s="175">
        <v>285.48200000000004</v>
      </c>
      <c r="I452" s="176"/>
      <c r="J452" s="177">
        <f>ROUND(I452*H452,2)</f>
        <v>0</v>
      </c>
      <c r="K452" s="173" t="s">
        <v>156</v>
      </c>
      <c r="L452" s="38"/>
      <c r="M452" s="178" t="s">
        <v>1</v>
      </c>
      <c r="N452" s="179" t="s">
        <v>43</v>
      </c>
      <c r="O452" s="76"/>
      <c r="P452" s="180">
        <f>O452*H452</f>
        <v>0</v>
      </c>
      <c r="Q452" s="180">
        <v>0</v>
      </c>
      <c r="R452" s="180">
        <f>Q452*H452</f>
        <v>0</v>
      </c>
      <c r="S452" s="180">
        <v>0</v>
      </c>
      <c r="T452" s="181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82" t="s">
        <v>157</v>
      </c>
      <c r="AT452" s="182" t="s">
        <v>152</v>
      </c>
      <c r="AU452" s="182" t="s">
        <v>158</v>
      </c>
      <c r="AY452" s="18" t="s">
        <v>150</v>
      </c>
      <c r="BE452" s="183">
        <f>IF(N452="základní",J452,0)</f>
        <v>0</v>
      </c>
      <c r="BF452" s="183">
        <f>IF(N452="snížená",J452,0)</f>
        <v>0</v>
      </c>
      <c r="BG452" s="183">
        <f>IF(N452="zákl. přenesená",J452,0)</f>
        <v>0</v>
      </c>
      <c r="BH452" s="183">
        <f>IF(N452="sníž. přenesená",J452,0)</f>
        <v>0</v>
      </c>
      <c r="BI452" s="183">
        <f>IF(N452="nulová",J452,0)</f>
        <v>0</v>
      </c>
      <c r="BJ452" s="18" t="s">
        <v>158</v>
      </c>
      <c r="BK452" s="183">
        <f>ROUND(I452*H452,2)</f>
        <v>0</v>
      </c>
      <c r="BL452" s="18" t="s">
        <v>157</v>
      </c>
      <c r="BM452" s="182" t="s">
        <v>528</v>
      </c>
    </row>
    <row r="453" s="13" customFormat="1">
      <c r="A453" s="13"/>
      <c r="B453" s="184"/>
      <c r="C453" s="13"/>
      <c r="D453" s="185" t="s">
        <v>160</v>
      </c>
      <c r="E453" s="186" t="s">
        <v>1</v>
      </c>
      <c r="F453" s="187" t="s">
        <v>496</v>
      </c>
      <c r="G453" s="13"/>
      <c r="H453" s="186" t="s">
        <v>1</v>
      </c>
      <c r="I453" s="188"/>
      <c r="J453" s="13"/>
      <c r="K453" s="13"/>
      <c r="L453" s="184"/>
      <c r="M453" s="189"/>
      <c r="N453" s="190"/>
      <c r="O453" s="190"/>
      <c r="P453" s="190"/>
      <c r="Q453" s="190"/>
      <c r="R453" s="190"/>
      <c r="S453" s="190"/>
      <c r="T453" s="19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6" t="s">
        <v>160</v>
      </c>
      <c r="AU453" s="186" t="s">
        <v>158</v>
      </c>
      <c r="AV453" s="13" t="s">
        <v>85</v>
      </c>
      <c r="AW453" s="13" t="s">
        <v>32</v>
      </c>
      <c r="AX453" s="13" t="s">
        <v>77</v>
      </c>
      <c r="AY453" s="186" t="s">
        <v>150</v>
      </c>
    </row>
    <row r="454" s="14" customFormat="1">
      <c r="A454" s="14"/>
      <c r="B454" s="192"/>
      <c r="C454" s="14"/>
      <c r="D454" s="185" t="s">
        <v>160</v>
      </c>
      <c r="E454" s="193" t="s">
        <v>1</v>
      </c>
      <c r="F454" s="194" t="s">
        <v>514</v>
      </c>
      <c r="G454" s="14"/>
      <c r="H454" s="195">
        <v>106.996</v>
      </c>
      <c r="I454" s="196"/>
      <c r="J454" s="14"/>
      <c r="K454" s="14"/>
      <c r="L454" s="192"/>
      <c r="M454" s="197"/>
      <c r="N454" s="198"/>
      <c r="O454" s="198"/>
      <c r="P454" s="198"/>
      <c r="Q454" s="198"/>
      <c r="R454" s="198"/>
      <c r="S454" s="198"/>
      <c r="T454" s="19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193" t="s">
        <v>160</v>
      </c>
      <c r="AU454" s="193" t="s">
        <v>158</v>
      </c>
      <c r="AV454" s="14" t="s">
        <v>158</v>
      </c>
      <c r="AW454" s="14" t="s">
        <v>32</v>
      </c>
      <c r="AX454" s="14" t="s">
        <v>77</v>
      </c>
      <c r="AY454" s="193" t="s">
        <v>150</v>
      </c>
    </row>
    <row r="455" s="13" customFormat="1">
      <c r="A455" s="13"/>
      <c r="B455" s="184"/>
      <c r="C455" s="13"/>
      <c r="D455" s="185" t="s">
        <v>160</v>
      </c>
      <c r="E455" s="186" t="s">
        <v>1</v>
      </c>
      <c r="F455" s="187" t="s">
        <v>498</v>
      </c>
      <c r="G455" s="13"/>
      <c r="H455" s="186" t="s">
        <v>1</v>
      </c>
      <c r="I455" s="188"/>
      <c r="J455" s="13"/>
      <c r="K455" s="13"/>
      <c r="L455" s="184"/>
      <c r="M455" s="189"/>
      <c r="N455" s="190"/>
      <c r="O455" s="190"/>
      <c r="P455" s="190"/>
      <c r="Q455" s="190"/>
      <c r="R455" s="190"/>
      <c r="S455" s="190"/>
      <c r="T455" s="19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86" t="s">
        <v>160</v>
      </c>
      <c r="AU455" s="186" t="s">
        <v>158</v>
      </c>
      <c r="AV455" s="13" t="s">
        <v>85</v>
      </c>
      <c r="AW455" s="13" t="s">
        <v>32</v>
      </c>
      <c r="AX455" s="13" t="s">
        <v>77</v>
      </c>
      <c r="AY455" s="186" t="s">
        <v>150</v>
      </c>
    </row>
    <row r="456" s="14" customFormat="1">
      <c r="A456" s="14"/>
      <c r="B456" s="192"/>
      <c r="C456" s="14"/>
      <c r="D456" s="185" t="s">
        <v>160</v>
      </c>
      <c r="E456" s="193" t="s">
        <v>1</v>
      </c>
      <c r="F456" s="194" t="s">
        <v>514</v>
      </c>
      <c r="G456" s="14"/>
      <c r="H456" s="195">
        <v>106.996</v>
      </c>
      <c r="I456" s="196"/>
      <c r="J456" s="14"/>
      <c r="K456" s="14"/>
      <c r="L456" s="192"/>
      <c r="M456" s="197"/>
      <c r="N456" s="198"/>
      <c r="O456" s="198"/>
      <c r="P456" s="198"/>
      <c r="Q456" s="198"/>
      <c r="R456" s="198"/>
      <c r="S456" s="198"/>
      <c r="T456" s="19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193" t="s">
        <v>160</v>
      </c>
      <c r="AU456" s="193" t="s">
        <v>158</v>
      </c>
      <c r="AV456" s="14" t="s">
        <v>158</v>
      </c>
      <c r="AW456" s="14" t="s">
        <v>32</v>
      </c>
      <c r="AX456" s="14" t="s">
        <v>77</v>
      </c>
      <c r="AY456" s="193" t="s">
        <v>150</v>
      </c>
    </row>
    <row r="457" s="13" customFormat="1">
      <c r="A457" s="13"/>
      <c r="B457" s="184"/>
      <c r="C457" s="13"/>
      <c r="D457" s="185" t="s">
        <v>160</v>
      </c>
      <c r="E457" s="186" t="s">
        <v>1</v>
      </c>
      <c r="F457" s="187" t="s">
        <v>499</v>
      </c>
      <c r="G457" s="13"/>
      <c r="H457" s="186" t="s">
        <v>1</v>
      </c>
      <c r="I457" s="188"/>
      <c r="J457" s="13"/>
      <c r="K457" s="13"/>
      <c r="L457" s="184"/>
      <c r="M457" s="189"/>
      <c r="N457" s="190"/>
      <c r="O457" s="190"/>
      <c r="P457" s="190"/>
      <c r="Q457" s="190"/>
      <c r="R457" s="190"/>
      <c r="S457" s="190"/>
      <c r="T457" s="19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186" t="s">
        <v>160</v>
      </c>
      <c r="AU457" s="186" t="s">
        <v>158</v>
      </c>
      <c r="AV457" s="13" t="s">
        <v>85</v>
      </c>
      <c r="AW457" s="13" t="s">
        <v>32</v>
      </c>
      <c r="AX457" s="13" t="s">
        <v>77</v>
      </c>
      <c r="AY457" s="186" t="s">
        <v>150</v>
      </c>
    </row>
    <row r="458" s="14" customFormat="1">
      <c r="A458" s="14"/>
      <c r="B458" s="192"/>
      <c r="C458" s="14"/>
      <c r="D458" s="185" t="s">
        <v>160</v>
      </c>
      <c r="E458" s="193" t="s">
        <v>1</v>
      </c>
      <c r="F458" s="194" t="s">
        <v>515</v>
      </c>
      <c r="G458" s="14"/>
      <c r="H458" s="195">
        <v>2.974</v>
      </c>
      <c r="I458" s="196"/>
      <c r="J458" s="14"/>
      <c r="K458" s="14"/>
      <c r="L458" s="192"/>
      <c r="M458" s="197"/>
      <c r="N458" s="198"/>
      <c r="O458" s="198"/>
      <c r="P458" s="198"/>
      <c r="Q458" s="198"/>
      <c r="R458" s="198"/>
      <c r="S458" s="198"/>
      <c r="T458" s="19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193" t="s">
        <v>160</v>
      </c>
      <c r="AU458" s="193" t="s">
        <v>158</v>
      </c>
      <c r="AV458" s="14" t="s">
        <v>158</v>
      </c>
      <c r="AW458" s="14" t="s">
        <v>32</v>
      </c>
      <c r="AX458" s="14" t="s">
        <v>77</v>
      </c>
      <c r="AY458" s="193" t="s">
        <v>150</v>
      </c>
    </row>
    <row r="459" s="13" customFormat="1">
      <c r="A459" s="13"/>
      <c r="B459" s="184"/>
      <c r="C459" s="13"/>
      <c r="D459" s="185" t="s">
        <v>160</v>
      </c>
      <c r="E459" s="186" t="s">
        <v>1</v>
      </c>
      <c r="F459" s="187" t="s">
        <v>507</v>
      </c>
      <c r="G459" s="13"/>
      <c r="H459" s="186" t="s">
        <v>1</v>
      </c>
      <c r="I459" s="188"/>
      <c r="J459" s="13"/>
      <c r="K459" s="13"/>
      <c r="L459" s="184"/>
      <c r="M459" s="189"/>
      <c r="N459" s="190"/>
      <c r="O459" s="190"/>
      <c r="P459" s="190"/>
      <c r="Q459" s="190"/>
      <c r="R459" s="190"/>
      <c r="S459" s="190"/>
      <c r="T459" s="19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6" t="s">
        <v>160</v>
      </c>
      <c r="AU459" s="186" t="s">
        <v>158</v>
      </c>
      <c r="AV459" s="13" t="s">
        <v>85</v>
      </c>
      <c r="AW459" s="13" t="s">
        <v>32</v>
      </c>
      <c r="AX459" s="13" t="s">
        <v>77</v>
      </c>
      <c r="AY459" s="186" t="s">
        <v>150</v>
      </c>
    </row>
    <row r="460" s="14" customFormat="1">
      <c r="A460" s="14"/>
      <c r="B460" s="192"/>
      <c r="C460" s="14"/>
      <c r="D460" s="185" t="s">
        <v>160</v>
      </c>
      <c r="E460" s="193" t="s">
        <v>1</v>
      </c>
      <c r="F460" s="194" t="s">
        <v>516</v>
      </c>
      <c r="G460" s="14"/>
      <c r="H460" s="195">
        <v>34.258000000000004</v>
      </c>
      <c r="I460" s="196"/>
      <c r="J460" s="14"/>
      <c r="K460" s="14"/>
      <c r="L460" s="192"/>
      <c r="M460" s="197"/>
      <c r="N460" s="198"/>
      <c r="O460" s="198"/>
      <c r="P460" s="198"/>
      <c r="Q460" s="198"/>
      <c r="R460" s="198"/>
      <c r="S460" s="198"/>
      <c r="T460" s="19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193" t="s">
        <v>160</v>
      </c>
      <c r="AU460" s="193" t="s">
        <v>158</v>
      </c>
      <c r="AV460" s="14" t="s">
        <v>158</v>
      </c>
      <c r="AW460" s="14" t="s">
        <v>32</v>
      </c>
      <c r="AX460" s="14" t="s">
        <v>77</v>
      </c>
      <c r="AY460" s="193" t="s">
        <v>150</v>
      </c>
    </row>
    <row r="461" s="13" customFormat="1">
      <c r="A461" s="13"/>
      <c r="B461" s="184"/>
      <c r="C461" s="13"/>
      <c r="D461" s="185" t="s">
        <v>160</v>
      </c>
      <c r="E461" s="186" t="s">
        <v>1</v>
      </c>
      <c r="F461" s="187" t="s">
        <v>509</v>
      </c>
      <c r="G461" s="13"/>
      <c r="H461" s="186" t="s">
        <v>1</v>
      </c>
      <c r="I461" s="188"/>
      <c r="J461" s="13"/>
      <c r="K461" s="13"/>
      <c r="L461" s="184"/>
      <c r="M461" s="189"/>
      <c r="N461" s="190"/>
      <c r="O461" s="190"/>
      <c r="P461" s="190"/>
      <c r="Q461" s="190"/>
      <c r="R461" s="190"/>
      <c r="S461" s="190"/>
      <c r="T461" s="19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86" t="s">
        <v>160</v>
      </c>
      <c r="AU461" s="186" t="s">
        <v>158</v>
      </c>
      <c r="AV461" s="13" t="s">
        <v>85</v>
      </c>
      <c r="AW461" s="13" t="s">
        <v>32</v>
      </c>
      <c r="AX461" s="13" t="s">
        <v>77</v>
      </c>
      <c r="AY461" s="186" t="s">
        <v>150</v>
      </c>
    </row>
    <row r="462" s="14" customFormat="1">
      <c r="A462" s="14"/>
      <c r="B462" s="192"/>
      <c r="C462" s="14"/>
      <c r="D462" s="185" t="s">
        <v>160</v>
      </c>
      <c r="E462" s="193" t="s">
        <v>1</v>
      </c>
      <c r="F462" s="194" t="s">
        <v>516</v>
      </c>
      <c r="G462" s="14"/>
      <c r="H462" s="195">
        <v>34.258000000000004</v>
      </c>
      <c r="I462" s="196"/>
      <c r="J462" s="14"/>
      <c r="K462" s="14"/>
      <c r="L462" s="192"/>
      <c r="M462" s="197"/>
      <c r="N462" s="198"/>
      <c r="O462" s="198"/>
      <c r="P462" s="198"/>
      <c r="Q462" s="198"/>
      <c r="R462" s="198"/>
      <c r="S462" s="198"/>
      <c r="T462" s="19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193" t="s">
        <v>160</v>
      </c>
      <c r="AU462" s="193" t="s">
        <v>158</v>
      </c>
      <c r="AV462" s="14" t="s">
        <v>158</v>
      </c>
      <c r="AW462" s="14" t="s">
        <v>32</v>
      </c>
      <c r="AX462" s="14" t="s">
        <v>77</v>
      </c>
      <c r="AY462" s="193" t="s">
        <v>150</v>
      </c>
    </row>
    <row r="463" s="15" customFormat="1">
      <c r="A463" s="15"/>
      <c r="B463" s="200"/>
      <c r="C463" s="15"/>
      <c r="D463" s="185" t="s">
        <v>160</v>
      </c>
      <c r="E463" s="201" t="s">
        <v>1</v>
      </c>
      <c r="F463" s="202" t="s">
        <v>163</v>
      </c>
      <c r="G463" s="15"/>
      <c r="H463" s="203">
        <v>285.48199999999996</v>
      </c>
      <c r="I463" s="204"/>
      <c r="J463" s="15"/>
      <c r="K463" s="15"/>
      <c r="L463" s="200"/>
      <c r="M463" s="205"/>
      <c r="N463" s="206"/>
      <c r="O463" s="206"/>
      <c r="P463" s="206"/>
      <c r="Q463" s="206"/>
      <c r="R463" s="206"/>
      <c r="S463" s="206"/>
      <c r="T463" s="207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01" t="s">
        <v>160</v>
      </c>
      <c r="AU463" s="201" t="s">
        <v>158</v>
      </c>
      <c r="AV463" s="15" t="s">
        <v>157</v>
      </c>
      <c r="AW463" s="15" t="s">
        <v>32</v>
      </c>
      <c r="AX463" s="15" t="s">
        <v>85</v>
      </c>
      <c r="AY463" s="201" t="s">
        <v>150</v>
      </c>
    </row>
    <row r="464" s="2" customFormat="1" ht="16.5" customHeight="1">
      <c r="A464" s="37"/>
      <c r="B464" s="170"/>
      <c r="C464" s="171" t="s">
        <v>529</v>
      </c>
      <c r="D464" s="171" t="s">
        <v>152</v>
      </c>
      <c r="E464" s="172" t="s">
        <v>530</v>
      </c>
      <c r="F464" s="173" t="s">
        <v>531</v>
      </c>
      <c r="G464" s="174" t="s">
        <v>210</v>
      </c>
      <c r="H464" s="175">
        <v>8.256</v>
      </c>
      <c r="I464" s="176"/>
      <c r="J464" s="177">
        <f>ROUND(I464*H464,2)</f>
        <v>0</v>
      </c>
      <c r="K464" s="173" t="s">
        <v>156</v>
      </c>
      <c r="L464" s="38"/>
      <c r="M464" s="178" t="s">
        <v>1</v>
      </c>
      <c r="N464" s="179" t="s">
        <v>43</v>
      </c>
      <c r="O464" s="76"/>
      <c r="P464" s="180">
        <f>O464*H464</f>
        <v>0</v>
      </c>
      <c r="Q464" s="180">
        <v>1.05555</v>
      </c>
      <c r="R464" s="180">
        <f>Q464*H464</f>
        <v>8.7146208</v>
      </c>
      <c r="S464" s="180">
        <v>0</v>
      </c>
      <c r="T464" s="181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82" t="s">
        <v>157</v>
      </c>
      <c r="AT464" s="182" t="s">
        <v>152</v>
      </c>
      <c r="AU464" s="182" t="s">
        <v>158</v>
      </c>
      <c r="AY464" s="18" t="s">
        <v>150</v>
      </c>
      <c r="BE464" s="183">
        <f>IF(N464="základní",J464,0)</f>
        <v>0</v>
      </c>
      <c r="BF464" s="183">
        <f>IF(N464="snížená",J464,0)</f>
        <v>0</v>
      </c>
      <c r="BG464" s="183">
        <f>IF(N464="zákl. přenesená",J464,0)</f>
        <v>0</v>
      </c>
      <c r="BH464" s="183">
        <f>IF(N464="sníž. přenesená",J464,0)</f>
        <v>0</v>
      </c>
      <c r="BI464" s="183">
        <f>IF(N464="nulová",J464,0)</f>
        <v>0</v>
      </c>
      <c r="BJ464" s="18" t="s">
        <v>158</v>
      </c>
      <c r="BK464" s="183">
        <f>ROUND(I464*H464,2)</f>
        <v>0</v>
      </c>
      <c r="BL464" s="18" t="s">
        <v>157</v>
      </c>
      <c r="BM464" s="182" t="s">
        <v>532</v>
      </c>
    </row>
    <row r="465" s="14" customFormat="1">
      <c r="A465" s="14"/>
      <c r="B465" s="192"/>
      <c r="C465" s="14"/>
      <c r="D465" s="185" t="s">
        <v>160</v>
      </c>
      <c r="E465" s="193" t="s">
        <v>1</v>
      </c>
      <c r="F465" s="194" t="s">
        <v>533</v>
      </c>
      <c r="G465" s="14"/>
      <c r="H465" s="195">
        <v>8.256</v>
      </c>
      <c r="I465" s="196"/>
      <c r="J465" s="14"/>
      <c r="K465" s="14"/>
      <c r="L465" s="192"/>
      <c r="M465" s="197"/>
      <c r="N465" s="198"/>
      <c r="O465" s="198"/>
      <c r="P465" s="198"/>
      <c r="Q465" s="198"/>
      <c r="R465" s="198"/>
      <c r="S465" s="198"/>
      <c r="T465" s="19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193" t="s">
        <v>160</v>
      </c>
      <c r="AU465" s="193" t="s">
        <v>158</v>
      </c>
      <c r="AV465" s="14" t="s">
        <v>158</v>
      </c>
      <c r="AW465" s="14" t="s">
        <v>32</v>
      </c>
      <c r="AX465" s="14" t="s">
        <v>77</v>
      </c>
      <c r="AY465" s="193" t="s">
        <v>150</v>
      </c>
    </row>
    <row r="466" s="15" customFormat="1">
      <c r="A466" s="15"/>
      <c r="B466" s="200"/>
      <c r="C466" s="15"/>
      <c r="D466" s="185" t="s">
        <v>160</v>
      </c>
      <c r="E466" s="201" t="s">
        <v>1</v>
      </c>
      <c r="F466" s="202" t="s">
        <v>163</v>
      </c>
      <c r="G466" s="15"/>
      <c r="H466" s="203">
        <v>8.256</v>
      </c>
      <c r="I466" s="204"/>
      <c r="J466" s="15"/>
      <c r="K466" s="15"/>
      <c r="L466" s="200"/>
      <c r="M466" s="205"/>
      <c r="N466" s="206"/>
      <c r="O466" s="206"/>
      <c r="P466" s="206"/>
      <c r="Q466" s="206"/>
      <c r="R466" s="206"/>
      <c r="S466" s="206"/>
      <c r="T466" s="207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01" t="s">
        <v>160</v>
      </c>
      <c r="AU466" s="201" t="s">
        <v>158</v>
      </c>
      <c r="AV466" s="15" t="s">
        <v>157</v>
      </c>
      <c r="AW466" s="15" t="s">
        <v>32</v>
      </c>
      <c r="AX466" s="15" t="s">
        <v>85</v>
      </c>
      <c r="AY466" s="201" t="s">
        <v>150</v>
      </c>
    </row>
    <row r="467" s="2" customFormat="1" ht="24.15" customHeight="1">
      <c r="A467" s="37"/>
      <c r="B467" s="170"/>
      <c r="C467" s="171" t="s">
        <v>534</v>
      </c>
      <c r="D467" s="171" t="s">
        <v>152</v>
      </c>
      <c r="E467" s="172" t="s">
        <v>535</v>
      </c>
      <c r="F467" s="173" t="s">
        <v>536</v>
      </c>
      <c r="G467" s="174" t="s">
        <v>210</v>
      </c>
      <c r="H467" s="175">
        <v>1.155</v>
      </c>
      <c r="I467" s="176"/>
      <c r="J467" s="177">
        <f>ROUND(I467*H467,2)</f>
        <v>0</v>
      </c>
      <c r="K467" s="173" t="s">
        <v>156</v>
      </c>
      <c r="L467" s="38"/>
      <c r="M467" s="178" t="s">
        <v>1</v>
      </c>
      <c r="N467" s="179" t="s">
        <v>43</v>
      </c>
      <c r="O467" s="76"/>
      <c r="P467" s="180">
        <f>O467*H467</f>
        <v>0</v>
      </c>
      <c r="Q467" s="180">
        <v>0.00855</v>
      </c>
      <c r="R467" s="180">
        <f>Q467*H467</f>
        <v>0.0098752500000000016</v>
      </c>
      <c r="S467" s="180">
        <v>0</v>
      </c>
      <c r="T467" s="181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82" t="s">
        <v>157</v>
      </c>
      <c r="AT467" s="182" t="s">
        <v>152</v>
      </c>
      <c r="AU467" s="182" t="s">
        <v>158</v>
      </c>
      <c r="AY467" s="18" t="s">
        <v>150</v>
      </c>
      <c r="BE467" s="183">
        <f>IF(N467="základní",J467,0)</f>
        <v>0</v>
      </c>
      <c r="BF467" s="183">
        <f>IF(N467="snížená",J467,0)</f>
        <v>0</v>
      </c>
      <c r="BG467" s="183">
        <f>IF(N467="zákl. přenesená",J467,0)</f>
        <v>0</v>
      </c>
      <c r="BH467" s="183">
        <f>IF(N467="sníž. přenesená",J467,0)</f>
        <v>0</v>
      </c>
      <c r="BI467" s="183">
        <f>IF(N467="nulová",J467,0)</f>
        <v>0</v>
      </c>
      <c r="BJ467" s="18" t="s">
        <v>158</v>
      </c>
      <c r="BK467" s="183">
        <f>ROUND(I467*H467,2)</f>
        <v>0</v>
      </c>
      <c r="BL467" s="18" t="s">
        <v>157</v>
      </c>
      <c r="BM467" s="182" t="s">
        <v>537</v>
      </c>
    </row>
    <row r="468" s="14" customFormat="1">
      <c r="A468" s="14"/>
      <c r="B468" s="192"/>
      <c r="C468" s="14"/>
      <c r="D468" s="185" t="s">
        <v>160</v>
      </c>
      <c r="E468" s="193" t="s">
        <v>1</v>
      </c>
      <c r="F468" s="194" t="s">
        <v>538</v>
      </c>
      <c r="G468" s="14"/>
      <c r="H468" s="195">
        <v>0.497</v>
      </c>
      <c r="I468" s="196"/>
      <c r="J468" s="14"/>
      <c r="K468" s="14"/>
      <c r="L468" s="192"/>
      <c r="M468" s="197"/>
      <c r="N468" s="198"/>
      <c r="O468" s="198"/>
      <c r="P468" s="198"/>
      <c r="Q468" s="198"/>
      <c r="R468" s="198"/>
      <c r="S468" s="198"/>
      <c r="T468" s="19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193" t="s">
        <v>160</v>
      </c>
      <c r="AU468" s="193" t="s">
        <v>158</v>
      </c>
      <c r="AV468" s="14" t="s">
        <v>158</v>
      </c>
      <c r="AW468" s="14" t="s">
        <v>32</v>
      </c>
      <c r="AX468" s="14" t="s">
        <v>77</v>
      </c>
      <c r="AY468" s="193" t="s">
        <v>150</v>
      </c>
    </row>
    <row r="469" s="14" customFormat="1">
      <c r="A469" s="14"/>
      <c r="B469" s="192"/>
      <c r="C469" s="14"/>
      <c r="D469" s="185" t="s">
        <v>160</v>
      </c>
      <c r="E469" s="193" t="s">
        <v>1</v>
      </c>
      <c r="F469" s="194" t="s">
        <v>539</v>
      </c>
      <c r="G469" s="14"/>
      <c r="H469" s="195">
        <v>0.658</v>
      </c>
      <c r="I469" s="196"/>
      <c r="J469" s="14"/>
      <c r="K469" s="14"/>
      <c r="L469" s="192"/>
      <c r="M469" s="197"/>
      <c r="N469" s="198"/>
      <c r="O469" s="198"/>
      <c r="P469" s="198"/>
      <c r="Q469" s="198"/>
      <c r="R469" s="198"/>
      <c r="S469" s="198"/>
      <c r="T469" s="19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193" t="s">
        <v>160</v>
      </c>
      <c r="AU469" s="193" t="s">
        <v>158</v>
      </c>
      <c r="AV469" s="14" t="s">
        <v>158</v>
      </c>
      <c r="AW469" s="14" t="s">
        <v>32</v>
      </c>
      <c r="AX469" s="14" t="s">
        <v>77</v>
      </c>
      <c r="AY469" s="193" t="s">
        <v>150</v>
      </c>
    </row>
    <row r="470" s="15" customFormat="1">
      <c r="A470" s="15"/>
      <c r="B470" s="200"/>
      <c r="C470" s="15"/>
      <c r="D470" s="185" t="s">
        <v>160</v>
      </c>
      <c r="E470" s="201" t="s">
        <v>1</v>
      </c>
      <c r="F470" s="202" t="s">
        <v>163</v>
      </c>
      <c r="G470" s="15"/>
      <c r="H470" s="203">
        <v>1.155</v>
      </c>
      <c r="I470" s="204"/>
      <c r="J470" s="15"/>
      <c r="K470" s="15"/>
      <c r="L470" s="200"/>
      <c r="M470" s="205"/>
      <c r="N470" s="206"/>
      <c r="O470" s="206"/>
      <c r="P470" s="206"/>
      <c r="Q470" s="206"/>
      <c r="R470" s="206"/>
      <c r="S470" s="206"/>
      <c r="T470" s="207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01" t="s">
        <v>160</v>
      </c>
      <c r="AU470" s="201" t="s">
        <v>158</v>
      </c>
      <c r="AV470" s="15" t="s">
        <v>157</v>
      </c>
      <c r="AW470" s="15" t="s">
        <v>32</v>
      </c>
      <c r="AX470" s="15" t="s">
        <v>85</v>
      </c>
      <c r="AY470" s="201" t="s">
        <v>150</v>
      </c>
    </row>
    <row r="471" s="2" customFormat="1" ht="21.75" customHeight="1">
      <c r="A471" s="37"/>
      <c r="B471" s="170"/>
      <c r="C471" s="208" t="s">
        <v>540</v>
      </c>
      <c r="D471" s="208" t="s">
        <v>470</v>
      </c>
      <c r="E471" s="209" t="s">
        <v>541</v>
      </c>
      <c r="F471" s="210" t="s">
        <v>542</v>
      </c>
      <c r="G471" s="211" t="s">
        <v>210</v>
      </c>
      <c r="H471" s="212">
        <v>0.54700000000000008</v>
      </c>
      <c r="I471" s="213"/>
      <c r="J471" s="214">
        <f>ROUND(I471*H471,2)</f>
        <v>0</v>
      </c>
      <c r="K471" s="210" t="s">
        <v>156</v>
      </c>
      <c r="L471" s="215"/>
      <c r="M471" s="216" t="s">
        <v>1</v>
      </c>
      <c r="N471" s="217" t="s">
        <v>43</v>
      </c>
      <c r="O471" s="76"/>
      <c r="P471" s="180">
        <f>O471*H471</f>
        <v>0</v>
      </c>
      <c r="Q471" s="180">
        <v>1</v>
      </c>
      <c r="R471" s="180">
        <f>Q471*H471</f>
        <v>0.54700000000000008</v>
      </c>
      <c r="S471" s="180">
        <v>0</v>
      </c>
      <c r="T471" s="181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82" t="s">
        <v>203</v>
      </c>
      <c r="AT471" s="182" t="s">
        <v>470</v>
      </c>
      <c r="AU471" s="182" t="s">
        <v>158</v>
      </c>
      <c r="AY471" s="18" t="s">
        <v>150</v>
      </c>
      <c r="BE471" s="183">
        <f>IF(N471="základní",J471,0)</f>
        <v>0</v>
      </c>
      <c r="BF471" s="183">
        <f>IF(N471="snížená",J471,0)</f>
        <v>0</v>
      </c>
      <c r="BG471" s="183">
        <f>IF(N471="zákl. přenesená",J471,0)</f>
        <v>0</v>
      </c>
      <c r="BH471" s="183">
        <f>IF(N471="sníž. přenesená",J471,0)</f>
        <v>0</v>
      </c>
      <c r="BI471" s="183">
        <f>IF(N471="nulová",J471,0)</f>
        <v>0</v>
      </c>
      <c r="BJ471" s="18" t="s">
        <v>158</v>
      </c>
      <c r="BK471" s="183">
        <f>ROUND(I471*H471,2)</f>
        <v>0</v>
      </c>
      <c r="BL471" s="18" t="s">
        <v>157</v>
      </c>
      <c r="BM471" s="182" t="s">
        <v>543</v>
      </c>
    </row>
    <row r="472" s="14" customFormat="1">
      <c r="A472" s="14"/>
      <c r="B472" s="192"/>
      <c r="C472" s="14"/>
      <c r="D472" s="185" t="s">
        <v>160</v>
      </c>
      <c r="E472" s="14"/>
      <c r="F472" s="194" t="s">
        <v>544</v>
      </c>
      <c r="G472" s="14"/>
      <c r="H472" s="195">
        <v>0.54700000000000008</v>
      </c>
      <c r="I472" s="196"/>
      <c r="J472" s="14"/>
      <c r="K472" s="14"/>
      <c r="L472" s="192"/>
      <c r="M472" s="197"/>
      <c r="N472" s="198"/>
      <c r="O472" s="198"/>
      <c r="P472" s="198"/>
      <c r="Q472" s="198"/>
      <c r="R472" s="198"/>
      <c r="S472" s="198"/>
      <c r="T472" s="19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193" t="s">
        <v>160</v>
      </c>
      <c r="AU472" s="193" t="s">
        <v>158</v>
      </c>
      <c r="AV472" s="14" t="s">
        <v>158</v>
      </c>
      <c r="AW472" s="14" t="s">
        <v>3</v>
      </c>
      <c r="AX472" s="14" t="s">
        <v>85</v>
      </c>
      <c r="AY472" s="193" t="s">
        <v>150</v>
      </c>
    </row>
    <row r="473" s="2" customFormat="1" ht="21.75" customHeight="1">
      <c r="A473" s="37"/>
      <c r="B473" s="170"/>
      <c r="C473" s="208" t="s">
        <v>545</v>
      </c>
      <c r="D473" s="208" t="s">
        <v>470</v>
      </c>
      <c r="E473" s="209" t="s">
        <v>546</v>
      </c>
      <c r="F473" s="210" t="s">
        <v>547</v>
      </c>
      <c r="G473" s="211" t="s">
        <v>210</v>
      </c>
      <c r="H473" s="212">
        <v>0.724</v>
      </c>
      <c r="I473" s="213"/>
      <c r="J473" s="214">
        <f>ROUND(I473*H473,2)</f>
        <v>0</v>
      </c>
      <c r="K473" s="210" t="s">
        <v>156</v>
      </c>
      <c r="L473" s="215"/>
      <c r="M473" s="216" t="s">
        <v>1</v>
      </c>
      <c r="N473" s="217" t="s">
        <v>43</v>
      </c>
      <c r="O473" s="76"/>
      <c r="P473" s="180">
        <f>O473*H473</f>
        <v>0</v>
      </c>
      <c r="Q473" s="180">
        <v>1</v>
      </c>
      <c r="R473" s="180">
        <f>Q473*H473</f>
        <v>0.724</v>
      </c>
      <c r="S473" s="180">
        <v>0</v>
      </c>
      <c r="T473" s="181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82" t="s">
        <v>203</v>
      </c>
      <c r="AT473" s="182" t="s">
        <v>470</v>
      </c>
      <c r="AU473" s="182" t="s">
        <v>158</v>
      </c>
      <c r="AY473" s="18" t="s">
        <v>150</v>
      </c>
      <c r="BE473" s="183">
        <f>IF(N473="základní",J473,0)</f>
        <v>0</v>
      </c>
      <c r="BF473" s="183">
        <f>IF(N473="snížená",J473,0)</f>
        <v>0</v>
      </c>
      <c r="BG473" s="183">
        <f>IF(N473="zákl. přenesená",J473,0)</f>
        <v>0</v>
      </c>
      <c r="BH473" s="183">
        <f>IF(N473="sníž. přenesená",J473,0)</f>
        <v>0</v>
      </c>
      <c r="BI473" s="183">
        <f>IF(N473="nulová",J473,0)</f>
        <v>0</v>
      </c>
      <c r="BJ473" s="18" t="s">
        <v>158</v>
      </c>
      <c r="BK473" s="183">
        <f>ROUND(I473*H473,2)</f>
        <v>0</v>
      </c>
      <c r="BL473" s="18" t="s">
        <v>157</v>
      </c>
      <c r="BM473" s="182" t="s">
        <v>548</v>
      </c>
    </row>
    <row r="474" s="14" customFormat="1">
      <c r="A474" s="14"/>
      <c r="B474" s="192"/>
      <c r="C474" s="14"/>
      <c r="D474" s="185" t="s">
        <v>160</v>
      </c>
      <c r="E474" s="14"/>
      <c r="F474" s="194" t="s">
        <v>549</v>
      </c>
      <c r="G474" s="14"/>
      <c r="H474" s="195">
        <v>0.724</v>
      </c>
      <c r="I474" s="196"/>
      <c r="J474" s="14"/>
      <c r="K474" s="14"/>
      <c r="L474" s="192"/>
      <c r="M474" s="197"/>
      <c r="N474" s="198"/>
      <c r="O474" s="198"/>
      <c r="P474" s="198"/>
      <c r="Q474" s="198"/>
      <c r="R474" s="198"/>
      <c r="S474" s="198"/>
      <c r="T474" s="19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193" t="s">
        <v>160</v>
      </c>
      <c r="AU474" s="193" t="s">
        <v>158</v>
      </c>
      <c r="AV474" s="14" t="s">
        <v>158</v>
      </c>
      <c r="AW474" s="14" t="s">
        <v>3</v>
      </c>
      <c r="AX474" s="14" t="s">
        <v>85</v>
      </c>
      <c r="AY474" s="193" t="s">
        <v>150</v>
      </c>
    </row>
    <row r="475" s="2" customFormat="1" ht="16.5" customHeight="1">
      <c r="A475" s="37"/>
      <c r="B475" s="170"/>
      <c r="C475" s="171" t="s">
        <v>550</v>
      </c>
      <c r="D475" s="171" t="s">
        <v>152</v>
      </c>
      <c r="E475" s="172" t="s">
        <v>551</v>
      </c>
      <c r="F475" s="173" t="s">
        <v>552</v>
      </c>
      <c r="G475" s="174" t="s">
        <v>246</v>
      </c>
      <c r="H475" s="175">
        <v>1</v>
      </c>
      <c r="I475" s="176"/>
      <c r="J475" s="177">
        <f>ROUND(I475*H475,2)</f>
        <v>0</v>
      </c>
      <c r="K475" s="173" t="s">
        <v>1</v>
      </c>
      <c r="L475" s="38"/>
      <c r="M475" s="178" t="s">
        <v>1</v>
      </c>
      <c r="N475" s="179" t="s">
        <v>43</v>
      </c>
      <c r="O475" s="76"/>
      <c r="P475" s="180">
        <f>O475*H475</f>
        <v>0</v>
      </c>
      <c r="Q475" s="180">
        <v>0</v>
      </c>
      <c r="R475" s="180">
        <f>Q475*H475</f>
        <v>0</v>
      </c>
      <c r="S475" s="180">
        <v>0</v>
      </c>
      <c r="T475" s="181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82" t="s">
        <v>157</v>
      </c>
      <c r="AT475" s="182" t="s">
        <v>152</v>
      </c>
      <c r="AU475" s="182" t="s">
        <v>158</v>
      </c>
      <c r="AY475" s="18" t="s">
        <v>150</v>
      </c>
      <c r="BE475" s="183">
        <f>IF(N475="základní",J475,0)</f>
        <v>0</v>
      </c>
      <c r="BF475" s="183">
        <f>IF(N475="snížená",J475,0)</f>
        <v>0</v>
      </c>
      <c r="BG475" s="183">
        <f>IF(N475="zákl. přenesená",J475,0)</f>
        <v>0</v>
      </c>
      <c r="BH475" s="183">
        <f>IF(N475="sníž. přenesená",J475,0)</f>
        <v>0</v>
      </c>
      <c r="BI475" s="183">
        <f>IF(N475="nulová",J475,0)</f>
        <v>0</v>
      </c>
      <c r="BJ475" s="18" t="s">
        <v>158</v>
      </c>
      <c r="BK475" s="183">
        <f>ROUND(I475*H475,2)</f>
        <v>0</v>
      </c>
      <c r="BL475" s="18" t="s">
        <v>157</v>
      </c>
      <c r="BM475" s="182" t="s">
        <v>553</v>
      </c>
    </row>
    <row r="476" s="2" customFormat="1" ht="16.5" customHeight="1">
      <c r="A476" s="37"/>
      <c r="B476" s="170"/>
      <c r="C476" s="171" t="s">
        <v>554</v>
      </c>
      <c r="D476" s="171" t="s">
        <v>152</v>
      </c>
      <c r="E476" s="172" t="s">
        <v>555</v>
      </c>
      <c r="F476" s="173" t="s">
        <v>556</v>
      </c>
      <c r="G476" s="174" t="s">
        <v>166</v>
      </c>
      <c r="H476" s="175">
        <v>15.357</v>
      </c>
      <c r="I476" s="176"/>
      <c r="J476" s="177">
        <f>ROUND(I476*H476,2)</f>
        <v>0</v>
      </c>
      <c r="K476" s="173" t="s">
        <v>156</v>
      </c>
      <c r="L476" s="38"/>
      <c r="M476" s="178" t="s">
        <v>1</v>
      </c>
      <c r="N476" s="179" t="s">
        <v>43</v>
      </c>
      <c r="O476" s="76"/>
      <c r="P476" s="180">
        <f>O476*H476</f>
        <v>0</v>
      </c>
      <c r="Q476" s="180">
        <v>2.50198</v>
      </c>
      <c r="R476" s="180">
        <f>Q476*H476</f>
        <v>38.42290686</v>
      </c>
      <c r="S476" s="180">
        <v>0</v>
      </c>
      <c r="T476" s="181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82" t="s">
        <v>157</v>
      </c>
      <c r="AT476" s="182" t="s">
        <v>152</v>
      </c>
      <c r="AU476" s="182" t="s">
        <v>158</v>
      </c>
      <c r="AY476" s="18" t="s">
        <v>150</v>
      </c>
      <c r="BE476" s="183">
        <f>IF(N476="základní",J476,0)</f>
        <v>0</v>
      </c>
      <c r="BF476" s="183">
        <f>IF(N476="snížená",J476,0)</f>
        <v>0</v>
      </c>
      <c r="BG476" s="183">
        <f>IF(N476="zákl. přenesená",J476,0)</f>
        <v>0</v>
      </c>
      <c r="BH476" s="183">
        <f>IF(N476="sníž. přenesená",J476,0)</f>
        <v>0</v>
      </c>
      <c r="BI476" s="183">
        <f>IF(N476="nulová",J476,0)</f>
        <v>0</v>
      </c>
      <c r="BJ476" s="18" t="s">
        <v>158</v>
      </c>
      <c r="BK476" s="183">
        <f>ROUND(I476*H476,2)</f>
        <v>0</v>
      </c>
      <c r="BL476" s="18" t="s">
        <v>157</v>
      </c>
      <c r="BM476" s="182" t="s">
        <v>557</v>
      </c>
    </row>
    <row r="477" s="13" customFormat="1">
      <c r="A477" s="13"/>
      <c r="B477" s="184"/>
      <c r="C477" s="13"/>
      <c r="D477" s="185" t="s">
        <v>160</v>
      </c>
      <c r="E477" s="186" t="s">
        <v>1</v>
      </c>
      <c r="F477" s="187" t="s">
        <v>558</v>
      </c>
      <c r="G477" s="13"/>
      <c r="H477" s="186" t="s">
        <v>1</v>
      </c>
      <c r="I477" s="188"/>
      <c r="J477" s="13"/>
      <c r="K477" s="13"/>
      <c r="L477" s="184"/>
      <c r="M477" s="189"/>
      <c r="N477" s="190"/>
      <c r="O477" s="190"/>
      <c r="P477" s="190"/>
      <c r="Q477" s="190"/>
      <c r="R477" s="190"/>
      <c r="S477" s="190"/>
      <c r="T477" s="19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6" t="s">
        <v>160</v>
      </c>
      <c r="AU477" s="186" t="s">
        <v>158</v>
      </c>
      <c r="AV477" s="13" t="s">
        <v>85</v>
      </c>
      <c r="AW477" s="13" t="s">
        <v>32</v>
      </c>
      <c r="AX477" s="13" t="s">
        <v>77</v>
      </c>
      <c r="AY477" s="186" t="s">
        <v>150</v>
      </c>
    </row>
    <row r="478" s="14" customFormat="1">
      <c r="A478" s="14"/>
      <c r="B478" s="192"/>
      <c r="C478" s="14"/>
      <c r="D478" s="185" t="s">
        <v>160</v>
      </c>
      <c r="E478" s="193" t="s">
        <v>1</v>
      </c>
      <c r="F478" s="194" t="s">
        <v>559</v>
      </c>
      <c r="G478" s="14"/>
      <c r="H478" s="195">
        <v>1.779</v>
      </c>
      <c r="I478" s="196"/>
      <c r="J478" s="14"/>
      <c r="K478" s="14"/>
      <c r="L478" s="192"/>
      <c r="M478" s="197"/>
      <c r="N478" s="198"/>
      <c r="O478" s="198"/>
      <c r="P478" s="198"/>
      <c r="Q478" s="198"/>
      <c r="R478" s="198"/>
      <c r="S478" s="198"/>
      <c r="T478" s="19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193" t="s">
        <v>160</v>
      </c>
      <c r="AU478" s="193" t="s">
        <v>158</v>
      </c>
      <c r="AV478" s="14" t="s">
        <v>158</v>
      </c>
      <c r="AW478" s="14" t="s">
        <v>32</v>
      </c>
      <c r="AX478" s="14" t="s">
        <v>77</v>
      </c>
      <c r="AY478" s="193" t="s">
        <v>150</v>
      </c>
    </row>
    <row r="479" s="13" customFormat="1">
      <c r="A479" s="13"/>
      <c r="B479" s="184"/>
      <c r="C479" s="13"/>
      <c r="D479" s="185" t="s">
        <v>160</v>
      </c>
      <c r="E479" s="186" t="s">
        <v>1</v>
      </c>
      <c r="F479" s="187" t="s">
        <v>560</v>
      </c>
      <c r="G479" s="13"/>
      <c r="H479" s="186" t="s">
        <v>1</v>
      </c>
      <c r="I479" s="188"/>
      <c r="J479" s="13"/>
      <c r="K479" s="13"/>
      <c r="L479" s="184"/>
      <c r="M479" s="189"/>
      <c r="N479" s="190"/>
      <c r="O479" s="190"/>
      <c r="P479" s="190"/>
      <c r="Q479" s="190"/>
      <c r="R479" s="190"/>
      <c r="S479" s="190"/>
      <c r="T479" s="19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86" t="s">
        <v>160</v>
      </c>
      <c r="AU479" s="186" t="s">
        <v>158</v>
      </c>
      <c r="AV479" s="13" t="s">
        <v>85</v>
      </c>
      <c r="AW479" s="13" t="s">
        <v>32</v>
      </c>
      <c r="AX479" s="13" t="s">
        <v>77</v>
      </c>
      <c r="AY479" s="186" t="s">
        <v>150</v>
      </c>
    </row>
    <row r="480" s="14" customFormat="1">
      <c r="A480" s="14"/>
      <c r="B480" s="192"/>
      <c r="C480" s="14"/>
      <c r="D480" s="185" t="s">
        <v>160</v>
      </c>
      <c r="E480" s="193" t="s">
        <v>1</v>
      </c>
      <c r="F480" s="194" t="s">
        <v>561</v>
      </c>
      <c r="G480" s="14"/>
      <c r="H480" s="195">
        <v>0.388</v>
      </c>
      <c r="I480" s="196"/>
      <c r="J480" s="14"/>
      <c r="K480" s="14"/>
      <c r="L480" s="192"/>
      <c r="M480" s="197"/>
      <c r="N480" s="198"/>
      <c r="O480" s="198"/>
      <c r="P480" s="198"/>
      <c r="Q480" s="198"/>
      <c r="R480" s="198"/>
      <c r="S480" s="198"/>
      <c r="T480" s="19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193" t="s">
        <v>160</v>
      </c>
      <c r="AU480" s="193" t="s">
        <v>158</v>
      </c>
      <c r="AV480" s="14" t="s">
        <v>158</v>
      </c>
      <c r="AW480" s="14" t="s">
        <v>32</v>
      </c>
      <c r="AX480" s="14" t="s">
        <v>77</v>
      </c>
      <c r="AY480" s="193" t="s">
        <v>150</v>
      </c>
    </row>
    <row r="481" s="13" customFormat="1">
      <c r="A481" s="13"/>
      <c r="B481" s="184"/>
      <c r="C481" s="13"/>
      <c r="D481" s="185" t="s">
        <v>160</v>
      </c>
      <c r="E481" s="186" t="s">
        <v>1</v>
      </c>
      <c r="F481" s="187" t="s">
        <v>562</v>
      </c>
      <c r="G481" s="13"/>
      <c r="H481" s="186" t="s">
        <v>1</v>
      </c>
      <c r="I481" s="188"/>
      <c r="J481" s="13"/>
      <c r="K481" s="13"/>
      <c r="L481" s="184"/>
      <c r="M481" s="189"/>
      <c r="N481" s="190"/>
      <c r="O481" s="190"/>
      <c r="P481" s="190"/>
      <c r="Q481" s="190"/>
      <c r="R481" s="190"/>
      <c r="S481" s="190"/>
      <c r="T481" s="19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6" t="s">
        <v>160</v>
      </c>
      <c r="AU481" s="186" t="s">
        <v>158</v>
      </c>
      <c r="AV481" s="13" t="s">
        <v>85</v>
      </c>
      <c r="AW481" s="13" t="s">
        <v>32</v>
      </c>
      <c r="AX481" s="13" t="s">
        <v>77</v>
      </c>
      <c r="AY481" s="186" t="s">
        <v>150</v>
      </c>
    </row>
    <row r="482" s="14" customFormat="1">
      <c r="A482" s="14"/>
      <c r="B482" s="192"/>
      <c r="C482" s="14"/>
      <c r="D482" s="185" t="s">
        <v>160</v>
      </c>
      <c r="E482" s="193" t="s">
        <v>1</v>
      </c>
      <c r="F482" s="194" t="s">
        <v>563</v>
      </c>
      <c r="G482" s="14"/>
      <c r="H482" s="195">
        <v>3.455</v>
      </c>
      <c r="I482" s="196"/>
      <c r="J482" s="14"/>
      <c r="K482" s="14"/>
      <c r="L482" s="192"/>
      <c r="M482" s="197"/>
      <c r="N482" s="198"/>
      <c r="O482" s="198"/>
      <c r="P482" s="198"/>
      <c r="Q482" s="198"/>
      <c r="R482" s="198"/>
      <c r="S482" s="198"/>
      <c r="T482" s="19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193" t="s">
        <v>160</v>
      </c>
      <c r="AU482" s="193" t="s">
        <v>158</v>
      </c>
      <c r="AV482" s="14" t="s">
        <v>158</v>
      </c>
      <c r="AW482" s="14" t="s">
        <v>32</v>
      </c>
      <c r="AX482" s="14" t="s">
        <v>77</v>
      </c>
      <c r="AY482" s="193" t="s">
        <v>150</v>
      </c>
    </row>
    <row r="483" s="13" customFormat="1">
      <c r="A483" s="13"/>
      <c r="B483" s="184"/>
      <c r="C483" s="13"/>
      <c r="D483" s="185" t="s">
        <v>160</v>
      </c>
      <c r="E483" s="186" t="s">
        <v>1</v>
      </c>
      <c r="F483" s="187" t="s">
        <v>564</v>
      </c>
      <c r="G483" s="13"/>
      <c r="H483" s="186" t="s">
        <v>1</v>
      </c>
      <c r="I483" s="188"/>
      <c r="J483" s="13"/>
      <c r="K483" s="13"/>
      <c r="L483" s="184"/>
      <c r="M483" s="189"/>
      <c r="N483" s="190"/>
      <c r="O483" s="190"/>
      <c r="P483" s="190"/>
      <c r="Q483" s="190"/>
      <c r="R483" s="190"/>
      <c r="S483" s="190"/>
      <c r="T483" s="19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6" t="s">
        <v>160</v>
      </c>
      <c r="AU483" s="186" t="s">
        <v>158</v>
      </c>
      <c r="AV483" s="13" t="s">
        <v>85</v>
      </c>
      <c r="AW483" s="13" t="s">
        <v>32</v>
      </c>
      <c r="AX483" s="13" t="s">
        <v>77</v>
      </c>
      <c r="AY483" s="186" t="s">
        <v>150</v>
      </c>
    </row>
    <row r="484" s="14" customFormat="1">
      <c r="A484" s="14"/>
      <c r="B484" s="192"/>
      <c r="C484" s="14"/>
      <c r="D484" s="185" t="s">
        <v>160</v>
      </c>
      <c r="E484" s="193" t="s">
        <v>1</v>
      </c>
      <c r="F484" s="194" t="s">
        <v>565</v>
      </c>
      <c r="G484" s="14"/>
      <c r="H484" s="195">
        <v>0.095</v>
      </c>
      <c r="I484" s="196"/>
      <c r="J484" s="14"/>
      <c r="K484" s="14"/>
      <c r="L484" s="192"/>
      <c r="M484" s="197"/>
      <c r="N484" s="198"/>
      <c r="O484" s="198"/>
      <c r="P484" s="198"/>
      <c r="Q484" s="198"/>
      <c r="R484" s="198"/>
      <c r="S484" s="198"/>
      <c r="T484" s="19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3" t="s">
        <v>160</v>
      </c>
      <c r="AU484" s="193" t="s">
        <v>158</v>
      </c>
      <c r="AV484" s="14" t="s">
        <v>158</v>
      </c>
      <c r="AW484" s="14" t="s">
        <v>32</v>
      </c>
      <c r="AX484" s="14" t="s">
        <v>77</v>
      </c>
      <c r="AY484" s="193" t="s">
        <v>150</v>
      </c>
    </row>
    <row r="485" s="13" customFormat="1">
      <c r="A485" s="13"/>
      <c r="B485" s="184"/>
      <c r="C485" s="13"/>
      <c r="D485" s="185" t="s">
        <v>160</v>
      </c>
      <c r="E485" s="186" t="s">
        <v>1</v>
      </c>
      <c r="F485" s="187" t="s">
        <v>566</v>
      </c>
      <c r="G485" s="13"/>
      <c r="H485" s="186" t="s">
        <v>1</v>
      </c>
      <c r="I485" s="188"/>
      <c r="J485" s="13"/>
      <c r="K485" s="13"/>
      <c r="L485" s="184"/>
      <c r="M485" s="189"/>
      <c r="N485" s="190"/>
      <c r="O485" s="190"/>
      <c r="P485" s="190"/>
      <c r="Q485" s="190"/>
      <c r="R485" s="190"/>
      <c r="S485" s="190"/>
      <c r="T485" s="19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6" t="s">
        <v>160</v>
      </c>
      <c r="AU485" s="186" t="s">
        <v>158</v>
      </c>
      <c r="AV485" s="13" t="s">
        <v>85</v>
      </c>
      <c r="AW485" s="13" t="s">
        <v>32</v>
      </c>
      <c r="AX485" s="13" t="s">
        <v>77</v>
      </c>
      <c r="AY485" s="186" t="s">
        <v>150</v>
      </c>
    </row>
    <row r="486" s="14" customFormat="1">
      <c r="A486" s="14"/>
      <c r="B486" s="192"/>
      <c r="C486" s="14"/>
      <c r="D486" s="185" t="s">
        <v>160</v>
      </c>
      <c r="E486" s="193" t="s">
        <v>1</v>
      </c>
      <c r="F486" s="194" t="s">
        <v>563</v>
      </c>
      <c r="G486" s="14"/>
      <c r="H486" s="195">
        <v>3.455</v>
      </c>
      <c r="I486" s="196"/>
      <c r="J486" s="14"/>
      <c r="K486" s="14"/>
      <c r="L486" s="192"/>
      <c r="M486" s="197"/>
      <c r="N486" s="198"/>
      <c r="O486" s="198"/>
      <c r="P486" s="198"/>
      <c r="Q486" s="198"/>
      <c r="R486" s="198"/>
      <c r="S486" s="198"/>
      <c r="T486" s="19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193" t="s">
        <v>160</v>
      </c>
      <c r="AU486" s="193" t="s">
        <v>158</v>
      </c>
      <c r="AV486" s="14" t="s">
        <v>158</v>
      </c>
      <c r="AW486" s="14" t="s">
        <v>32</v>
      </c>
      <c r="AX486" s="14" t="s">
        <v>77</v>
      </c>
      <c r="AY486" s="193" t="s">
        <v>150</v>
      </c>
    </row>
    <row r="487" s="13" customFormat="1">
      <c r="A487" s="13"/>
      <c r="B487" s="184"/>
      <c r="C487" s="13"/>
      <c r="D487" s="185" t="s">
        <v>160</v>
      </c>
      <c r="E487" s="186" t="s">
        <v>1</v>
      </c>
      <c r="F487" s="187" t="s">
        <v>567</v>
      </c>
      <c r="G487" s="13"/>
      <c r="H487" s="186" t="s">
        <v>1</v>
      </c>
      <c r="I487" s="188"/>
      <c r="J487" s="13"/>
      <c r="K487" s="13"/>
      <c r="L487" s="184"/>
      <c r="M487" s="189"/>
      <c r="N487" s="190"/>
      <c r="O487" s="190"/>
      <c r="P487" s="190"/>
      <c r="Q487" s="190"/>
      <c r="R487" s="190"/>
      <c r="S487" s="190"/>
      <c r="T487" s="19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86" t="s">
        <v>160</v>
      </c>
      <c r="AU487" s="186" t="s">
        <v>158</v>
      </c>
      <c r="AV487" s="13" t="s">
        <v>85</v>
      </c>
      <c r="AW487" s="13" t="s">
        <v>32</v>
      </c>
      <c r="AX487" s="13" t="s">
        <v>77</v>
      </c>
      <c r="AY487" s="186" t="s">
        <v>150</v>
      </c>
    </row>
    <row r="488" s="14" customFormat="1">
      <c r="A488" s="14"/>
      <c r="B488" s="192"/>
      <c r="C488" s="14"/>
      <c r="D488" s="185" t="s">
        <v>160</v>
      </c>
      <c r="E488" s="193" t="s">
        <v>1</v>
      </c>
      <c r="F488" s="194" t="s">
        <v>565</v>
      </c>
      <c r="G488" s="14"/>
      <c r="H488" s="195">
        <v>0.095</v>
      </c>
      <c r="I488" s="196"/>
      <c r="J488" s="14"/>
      <c r="K488" s="14"/>
      <c r="L488" s="192"/>
      <c r="M488" s="197"/>
      <c r="N488" s="198"/>
      <c r="O488" s="198"/>
      <c r="P488" s="198"/>
      <c r="Q488" s="198"/>
      <c r="R488" s="198"/>
      <c r="S488" s="198"/>
      <c r="T488" s="19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193" t="s">
        <v>160</v>
      </c>
      <c r="AU488" s="193" t="s">
        <v>158</v>
      </c>
      <c r="AV488" s="14" t="s">
        <v>158</v>
      </c>
      <c r="AW488" s="14" t="s">
        <v>32</v>
      </c>
      <c r="AX488" s="14" t="s">
        <v>77</v>
      </c>
      <c r="AY488" s="193" t="s">
        <v>150</v>
      </c>
    </row>
    <row r="489" s="13" customFormat="1">
      <c r="A489" s="13"/>
      <c r="B489" s="184"/>
      <c r="C489" s="13"/>
      <c r="D489" s="185" t="s">
        <v>160</v>
      </c>
      <c r="E489" s="186" t="s">
        <v>1</v>
      </c>
      <c r="F489" s="187" t="s">
        <v>568</v>
      </c>
      <c r="G489" s="13"/>
      <c r="H489" s="186" t="s">
        <v>1</v>
      </c>
      <c r="I489" s="188"/>
      <c r="J489" s="13"/>
      <c r="K489" s="13"/>
      <c r="L489" s="184"/>
      <c r="M489" s="189"/>
      <c r="N489" s="190"/>
      <c r="O489" s="190"/>
      <c r="P489" s="190"/>
      <c r="Q489" s="190"/>
      <c r="R489" s="190"/>
      <c r="S489" s="190"/>
      <c r="T489" s="19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6" t="s">
        <v>160</v>
      </c>
      <c r="AU489" s="186" t="s">
        <v>158</v>
      </c>
      <c r="AV489" s="13" t="s">
        <v>85</v>
      </c>
      <c r="AW489" s="13" t="s">
        <v>32</v>
      </c>
      <c r="AX489" s="13" t="s">
        <v>77</v>
      </c>
      <c r="AY489" s="186" t="s">
        <v>150</v>
      </c>
    </row>
    <row r="490" s="14" customFormat="1">
      <c r="A490" s="14"/>
      <c r="B490" s="192"/>
      <c r="C490" s="14"/>
      <c r="D490" s="185" t="s">
        <v>160</v>
      </c>
      <c r="E490" s="193" t="s">
        <v>1</v>
      </c>
      <c r="F490" s="194" t="s">
        <v>569</v>
      </c>
      <c r="G490" s="14"/>
      <c r="H490" s="195">
        <v>6.09</v>
      </c>
      <c r="I490" s="196"/>
      <c r="J490" s="14"/>
      <c r="K490" s="14"/>
      <c r="L490" s="192"/>
      <c r="M490" s="197"/>
      <c r="N490" s="198"/>
      <c r="O490" s="198"/>
      <c r="P490" s="198"/>
      <c r="Q490" s="198"/>
      <c r="R490" s="198"/>
      <c r="S490" s="198"/>
      <c r="T490" s="19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3" t="s">
        <v>160</v>
      </c>
      <c r="AU490" s="193" t="s">
        <v>158</v>
      </c>
      <c r="AV490" s="14" t="s">
        <v>158</v>
      </c>
      <c r="AW490" s="14" t="s">
        <v>32</v>
      </c>
      <c r="AX490" s="14" t="s">
        <v>77</v>
      </c>
      <c r="AY490" s="193" t="s">
        <v>150</v>
      </c>
    </row>
    <row r="491" s="15" customFormat="1">
      <c r="A491" s="15"/>
      <c r="B491" s="200"/>
      <c r="C491" s="15"/>
      <c r="D491" s="185" t="s">
        <v>160</v>
      </c>
      <c r="E491" s="201" t="s">
        <v>1</v>
      </c>
      <c r="F491" s="202" t="s">
        <v>163</v>
      </c>
      <c r="G491" s="15"/>
      <c r="H491" s="203">
        <v>15.357</v>
      </c>
      <c r="I491" s="204"/>
      <c r="J491" s="15"/>
      <c r="K491" s="15"/>
      <c r="L491" s="200"/>
      <c r="M491" s="205"/>
      <c r="N491" s="206"/>
      <c r="O491" s="206"/>
      <c r="P491" s="206"/>
      <c r="Q491" s="206"/>
      <c r="R491" s="206"/>
      <c r="S491" s="206"/>
      <c r="T491" s="207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01" t="s">
        <v>160</v>
      </c>
      <c r="AU491" s="201" t="s">
        <v>158</v>
      </c>
      <c r="AV491" s="15" t="s">
        <v>157</v>
      </c>
      <c r="AW491" s="15" t="s">
        <v>32</v>
      </c>
      <c r="AX491" s="15" t="s">
        <v>85</v>
      </c>
      <c r="AY491" s="201" t="s">
        <v>150</v>
      </c>
    </row>
    <row r="492" s="2" customFormat="1" ht="16.5" customHeight="1">
      <c r="A492" s="37"/>
      <c r="B492" s="170"/>
      <c r="C492" s="171" t="s">
        <v>570</v>
      </c>
      <c r="D492" s="171" t="s">
        <v>152</v>
      </c>
      <c r="E492" s="172" t="s">
        <v>571</v>
      </c>
      <c r="F492" s="173" t="s">
        <v>572</v>
      </c>
      <c r="G492" s="174" t="s">
        <v>155</v>
      </c>
      <c r="H492" s="175">
        <v>101.31</v>
      </c>
      <c r="I492" s="176"/>
      <c r="J492" s="177">
        <f>ROUND(I492*H492,2)</f>
        <v>0</v>
      </c>
      <c r="K492" s="173" t="s">
        <v>156</v>
      </c>
      <c r="L492" s="38"/>
      <c r="M492" s="178" t="s">
        <v>1</v>
      </c>
      <c r="N492" s="179" t="s">
        <v>43</v>
      </c>
      <c r="O492" s="76"/>
      <c r="P492" s="180">
        <f>O492*H492</f>
        <v>0</v>
      </c>
      <c r="Q492" s="180">
        <v>0.01117</v>
      </c>
      <c r="R492" s="180">
        <f>Q492*H492</f>
        <v>1.1316327</v>
      </c>
      <c r="S492" s="180">
        <v>0</v>
      </c>
      <c r="T492" s="181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82" t="s">
        <v>157</v>
      </c>
      <c r="AT492" s="182" t="s">
        <v>152</v>
      </c>
      <c r="AU492" s="182" t="s">
        <v>158</v>
      </c>
      <c r="AY492" s="18" t="s">
        <v>150</v>
      </c>
      <c r="BE492" s="183">
        <f>IF(N492="základní",J492,0)</f>
        <v>0</v>
      </c>
      <c r="BF492" s="183">
        <f>IF(N492="snížená",J492,0)</f>
        <v>0</v>
      </c>
      <c r="BG492" s="183">
        <f>IF(N492="zákl. přenesená",J492,0)</f>
        <v>0</v>
      </c>
      <c r="BH492" s="183">
        <f>IF(N492="sníž. přenesená",J492,0)</f>
        <v>0</v>
      </c>
      <c r="BI492" s="183">
        <f>IF(N492="nulová",J492,0)</f>
        <v>0</v>
      </c>
      <c r="BJ492" s="18" t="s">
        <v>158</v>
      </c>
      <c r="BK492" s="183">
        <f>ROUND(I492*H492,2)</f>
        <v>0</v>
      </c>
      <c r="BL492" s="18" t="s">
        <v>157</v>
      </c>
      <c r="BM492" s="182" t="s">
        <v>573</v>
      </c>
    </row>
    <row r="493" s="2" customFormat="1" ht="16.5" customHeight="1">
      <c r="A493" s="37"/>
      <c r="B493" s="170"/>
      <c r="C493" s="171" t="s">
        <v>574</v>
      </c>
      <c r="D493" s="171" t="s">
        <v>152</v>
      </c>
      <c r="E493" s="172" t="s">
        <v>575</v>
      </c>
      <c r="F493" s="173" t="s">
        <v>576</v>
      </c>
      <c r="G493" s="174" t="s">
        <v>155</v>
      </c>
      <c r="H493" s="175">
        <v>101.31</v>
      </c>
      <c r="I493" s="176"/>
      <c r="J493" s="177">
        <f>ROUND(I493*H493,2)</f>
        <v>0</v>
      </c>
      <c r="K493" s="173" t="s">
        <v>156</v>
      </c>
      <c r="L493" s="38"/>
      <c r="M493" s="178" t="s">
        <v>1</v>
      </c>
      <c r="N493" s="179" t="s">
        <v>43</v>
      </c>
      <c r="O493" s="76"/>
      <c r="P493" s="180">
        <f>O493*H493</f>
        <v>0</v>
      </c>
      <c r="Q493" s="180">
        <v>0</v>
      </c>
      <c r="R493" s="180">
        <f>Q493*H493</f>
        <v>0</v>
      </c>
      <c r="S493" s="180">
        <v>0</v>
      </c>
      <c r="T493" s="181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82" t="s">
        <v>157</v>
      </c>
      <c r="AT493" s="182" t="s">
        <v>152</v>
      </c>
      <c r="AU493" s="182" t="s">
        <v>158</v>
      </c>
      <c r="AY493" s="18" t="s">
        <v>150</v>
      </c>
      <c r="BE493" s="183">
        <f>IF(N493="základní",J493,0)</f>
        <v>0</v>
      </c>
      <c r="BF493" s="183">
        <f>IF(N493="snížená",J493,0)</f>
        <v>0</v>
      </c>
      <c r="BG493" s="183">
        <f>IF(N493="zákl. přenesená",J493,0)</f>
        <v>0</v>
      </c>
      <c r="BH493" s="183">
        <f>IF(N493="sníž. přenesená",J493,0)</f>
        <v>0</v>
      </c>
      <c r="BI493" s="183">
        <f>IF(N493="nulová",J493,0)</f>
        <v>0</v>
      </c>
      <c r="BJ493" s="18" t="s">
        <v>158</v>
      </c>
      <c r="BK493" s="183">
        <f>ROUND(I493*H493,2)</f>
        <v>0</v>
      </c>
      <c r="BL493" s="18" t="s">
        <v>157</v>
      </c>
      <c r="BM493" s="182" t="s">
        <v>577</v>
      </c>
    </row>
    <row r="494" s="2" customFormat="1" ht="24.15" customHeight="1">
      <c r="A494" s="37"/>
      <c r="B494" s="170"/>
      <c r="C494" s="171" t="s">
        <v>578</v>
      </c>
      <c r="D494" s="171" t="s">
        <v>152</v>
      </c>
      <c r="E494" s="172" t="s">
        <v>579</v>
      </c>
      <c r="F494" s="173" t="s">
        <v>580</v>
      </c>
      <c r="G494" s="174" t="s">
        <v>210</v>
      </c>
      <c r="H494" s="175">
        <v>1.843</v>
      </c>
      <c r="I494" s="176"/>
      <c r="J494" s="177">
        <f>ROUND(I494*H494,2)</f>
        <v>0</v>
      </c>
      <c r="K494" s="173" t="s">
        <v>156</v>
      </c>
      <c r="L494" s="38"/>
      <c r="M494" s="178" t="s">
        <v>1</v>
      </c>
      <c r="N494" s="179" t="s">
        <v>43</v>
      </c>
      <c r="O494" s="76"/>
      <c r="P494" s="180">
        <f>O494*H494</f>
        <v>0</v>
      </c>
      <c r="Q494" s="180">
        <v>1.05291</v>
      </c>
      <c r="R494" s="180">
        <f>Q494*H494</f>
        <v>1.94051313</v>
      </c>
      <c r="S494" s="180">
        <v>0</v>
      </c>
      <c r="T494" s="181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82" t="s">
        <v>157</v>
      </c>
      <c r="AT494" s="182" t="s">
        <v>152</v>
      </c>
      <c r="AU494" s="182" t="s">
        <v>158</v>
      </c>
      <c r="AY494" s="18" t="s">
        <v>150</v>
      </c>
      <c r="BE494" s="183">
        <f>IF(N494="základní",J494,0)</f>
        <v>0</v>
      </c>
      <c r="BF494" s="183">
        <f>IF(N494="snížená",J494,0)</f>
        <v>0</v>
      </c>
      <c r="BG494" s="183">
        <f>IF(N494="zákl. přenesená",J494,0)</f>
        <v>0</v>
      </c>
      <c r="BH494" s="183">
        <f>IF(N494="sníž. přenesená",J494,0)</f>
        <v>0</v>
      </c>
      <c r="BI494" s="183">
        <f>IF(N494="nulová",J494,0)</f>
        <v>0</v>
      </c>
      <c r="BJ494" s="18" t="s">
        <v>158</v>
      </c>
      <c r="BK494" s="183">
        <f>ROUND(I494*H494,2)</f>
        <v>0</v>
      </c>
      <c r="BL494" s="18" t="s">
        <v>157</v>
      </c>
      <c r="BM494" s="182" t="s">
        <v>581</v>
      </c>
    </row>
    <row r="495" s="14" customFormat="1">
      <c r="A495" s="14"/>
      <c r="B495" s="192"/>
      <c r="C495" s="14"/>
      <c r="D495" s="185" t="s">
        <v>160</v>
      </c>
      <c r="E495" s="193" t="s">
        <v>1</v>
      </c>
      <c r="F495" s="194" t="s">
        <v>582</v>
      </c>
      <c r="G495" s="14"/>
      <c r="H495" s="195">
        <v>1.843</v>
      </c>
      <c r="I495" s="196"/>
      <c r="J495" s="14"/>
      <c r="K495" s="14"/>
      <c r="L495" s="192"/>
      <c r="M495" s="197"/>
      <c r="N495" s="198"/>
      <c r="O495" s="198"/>
      <c r="P495" s="198"/>
      <c r="Q495" s="198"/>
      <c r="R495" s="198"/>
      <c r="S495" s="198"/>
      <c r="T495" s="19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193" t="s">
        <v>160</v>
      </c>
      <c r="AU495" s="193" t="s">
        <v>158</v>
      </c>
      <c r="AV495" s="14" t="s">
        <v>158</v>
      </c>
      <c r="AW495" s="14" t="s">
        <v>32</v>
      </c>
      <c r="AX495" s="14" t="s">
        <v>77</v>
      </c>
      <c r="AY495" s="193" t="s">
        <v>150</v>
      </c>
    </row>
    <row r="496" s="15" customFormat="1">
      <c r="A496" s="15"/>
      <c r="B496" s="200"/>
      <c r="C496" s="15"/>
      <c r="D496" s="185" t="s">
        <v>160</v>
      </c>
      <c r="E496" s="201" t="s">
        <v>1</v>
      </c>
      <c r="F496" s="202" t="s">
        <v>163</v>
      </c>
      <c r="G496" s="15"/>
      <c r="H496" s="203">
        <v>1.843</v>
      </c>
      <c r="I496" s="204"/>
      <c r="J496" s="15"/>
      <c r="K496" s="15"/>
      <c r="L496" s="200"/>
      <c r="M496" s="205"/>
      <c r="N496" s="206"/>
      <c r="O496" s="206"/>
      <c r="P496" s="206"/>
      <c r="Q496" s="206"/>
      <c r="R496" s="206"/>
      <c r="S496" s="206"/>
      <c r="T496" s="207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01" t="s">
        <v>160</v>
      </c>
      <c r="AU496" s="201" t="s">
        <v>158</v>
      </c>
      <c r="AV496" s="15" t="s">
        <v>157</v>
      </c>
      <c r="AW496" s="15" t="s">
        <v>32</v>
      </c>
      <c r="AX496" s="15" t="s">
        <v>85</v>
      </c>
      <c r="AY496" s="201" t="s">
        <v>150</v>
      </c>
    </row>
    <row r="497" s="2" customFormat="1" ht="21.75" customHeight="1">
      <c r="A497" s="37"/>
      <c r="B497" s="170"/>
      <c r="C497" s="171" t="s">
        <v>583</v>
      </c>
      <c r="D497" s="171" t="s">
        <v>152</v>
      </c>
      <c r="E497" s="172" t="s">
        <v>584</v>
      </c>
      <c r="F497" s="173" t="s">
        <v>585</v>
      </c>
      <c r="G497" s="174" t="s">
        <v>166</v>
      </c>
      <c r="H497" s="175">
        <v>6.659</v>
      </c>
      <c r="I497" s="176"/>
      <c r="J497" s="177">
        <f>ROUND(I497*H497,2)</f>
        <v>0</v>
      </c>
      <c r="K497" s="173" t="s">
        <v>156</v>
      </c>
      <c r="L497" s="38"/>
      <c r="M497" s="178" t="s">
        <v>1</v>
      </c>
      <c r="N497" s="179" t="s">
        <v>43</v>
      </c>
      <c r="O497" s="76"/>
      <c r="P497" s="180">
        <f>O497*H497</f>
        <v>0</v>
      </c>
      <c r="Q497" s="180">
        <v>2.50195</v>
      </c>
      <c r="R497" s="180">
        <f>Q497*H497</f>
        <v>16.660485049999998</v>
      </c>
      <c r="S497" s="180">
        <v>0</v>
      </c>
      <c r="T497" s="181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82" t="s">
        <v>157</v>
      </c>
      <c r="AT497" s="182" t="s">
        <v>152</v>
      </c>
      <c r="AU497" s="182" t="s">
        <v>158</v>
      </c>
      <c r="AY497" s="18" t="s">
        <v>150</v>
      </c>
      <c r="BE497" s="183">
        <f>IF(N497="základní",J497,0)</f>
        <v>0</v>
      </c>
      <c r="BF497" s="183">
        <f>IF(N497="snížená",J497,0)</f>
        <v>0</v>
      </c>
      <c r="BG497" s="183">
        <f>IF(N497="zákl. přenesená",J497,0)</f>
        <v>0</v>
      </c>
      <c r="BH497" s="183">
        <f>IF(N497="sníž. přenesená",J497,0)</f>
        <v>0</v>
      </c>
      <c r="BI497" s="183">
        <f>IF(N497="nulová",J497,0)</f>
        <v>0</v>
      </c>
      <c r="BJ497" s="18" t="s">
        <v>158</v>
      </c>
      <c r="BK497" s="183">
        <f>ROUND(I497*H497,2)</f>
        <v>0</v>
      </c>
      <c r="BL497" s="18" t="s">
        <v>157</v>
      </c>
      <c r="BM497" s="182" t="s">
        <v>586</v>
      </c>
    </row>
    <row r="498" s="13" customFormat="1">
      <c r="A498" s="13"/>
      <c r="B498" s="184"/>
      <c r="C498" s="13"/>
      <c r="D498" s="185" t="s">
        <v>160</v>
      </c>
      <c r="E498" s="186" t="s">
        <v>1</v>
      </c>
      <c r="F498" s="187" t="s">
        <v>587</v>
      </c>
      <c r="G498" s="13"/>
      <c r="H498" s="186" t="s">
        <v>1</v>
      </c>
      <c r="I498" s="188"/>
      <c r="J498" s="13"/>
      <c r="K498" s="13"/>
      <c r="L498" s="184"/>
      <c r="M498" s="189"/>
      <c r="N498" s="190"/>
      <c r="O498" s="190"/>
      <c r="P498" s="190"/>
      <c r="Q498" s="190"/>
      <c r="R498" s="190"/>
      <c r="S498" s="190"/>
      <c r="T498" s="19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6" t="s">
        <v>160</v>
      </c>
      <c r="AU498" s="186" t="s">
        <v>158</v>
      </c>
      <c r="AV498" s="13" t="s">
        <v>85</v>
      </c>
      <c r="AW498" s="13" t="s">
        <v>32</v>
      </c>
      <c r="AX498" s="13" t="s">
        <v>77</v>
      </c>
      <c r="AY498" s="186" t="s">
        <v>150</v>
      </c>
    </row>
    <row r="499" s="14" customFormat="1">
      <c r="A499" s="14"/>
      <c r="B499" s="192"/>
      <c r="C499" s="14"/>
      <c r="D499" s="185" t="s">
        <v>160</v>
      </c>
      <c r="E499" s="193" t="s">
        <v>1</v>
      </c>
      <c r="F499" s="194" t="s">
        <v>588</v>
      </c>
      <c r="G499" s="14"/>
      <c r="H499" s="195">
        <v>4.174</v>
      </c>
      <c r="I499" s="196"/>
      <c r="J499" s="14"/>
      <c r="K499" s="14"/>
      <c r="L499" s="192"/>
      <c r="M499" s="197"/>
      <c r="N499" s="198"/>
      <c r="O499" s="198"/>
      <c r="P499" s="198"/>
      <c r="Q499" s="198"/>
      <c r="R499" s="198"/>
      <c r="S499" s="198"/>
      <c r="T499" s="19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193" t="s">
        <v>160</v>
      </c>
      <c r="AU499" s="193" t="s">
        <v>158</v>
      </c>
      <c r="AV499" s="14" t="s">
        <v>158</v>
      </c>
      <c r="AW499" s="14" t="s">
        <v>32</v>
      </c>
      <c r="AX499" s="14" t="s">
        <v>77</v>
      </c>
      <c r="AY499" s="193" t="s">
        <v>150</v>
      </c>
    </row>
    <row r="500" s="13" customFormat="1">
      <c r="A500" s="13"/>
      <c r="B500" s="184"/>
      <c r="C500" s="13"/>
      <c r="D500" s="185" t="s">
        <v>160</v>
      </c>
      <c r="E500" s="186" t="s">
        <v>1</v>
      </c>
      <c r="F500" s="187" t="s">
        <v>589</v>
      </c>
      <c r="G500" s="13"/>
      <c r="H500" s="186" t="s">
        <v>1</v>
      </c>
      <c r="I500" s="188"/>
      <c r="J500" s="13"/>
      <c r="K500" s="13"/>
      <c r="L500" s="184"/>
      <c r="M500" s="189"/>
      <c r="N500" s="190"/>
      <c r="O500" s="190"/>
      <c r="P500" s="190"/>
      <c r="Q500" s="190"/>
      <c r="R500" s="190"/>
      <c r="S500" s="190"/>
      <c r="T500" s="19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6" t="s">
        <v>160</v>
      </c>
      <c r="AU500" s="186" t="s">
        <v>158</v>
      </c>
      <c r="AV500" s="13" t="s">
        <v>85</v>
      </c>
      <c r="AW500" s="13" t="s">
        <v>32</v>
      </c>
      <c r="AX500" s="13" t="s">
        <v>77</v>
      </c>
      <c r="AY500" s="186" t="s">
        <v>150</v>
      </c>
    </row>
    <row r="501" s="14" customFormat="1">
      <c r="A501" s="14"/>
      <c r="B501" s="192"/>
      <c r="C501" s="14"/>
      <c r="D501" s="185" t="s">
        <v>160</v>
      </c>
      <c r="E501" s="193" t="s">
        <v>1</v>
      </c>
      <c r="F501" s="194" t="s">
        <v>590</v>
      </c>
      <c r="G501" s="14"/>
      <c r="H501" s="195">
        <v>0.864</v>
      </c>
      <c r="I501" s="196"/>
      <c r="J501" s="14"/>
      <c r="K501" s="14"/>
      <c r="L501" s="192"/>
      <c r="M501" s="197"/>
      <c r="N501" s="198"/>
      <c r="O501" s="198"/>
      <c r="P501" s="198"/>
      <c r="Q501" s="198"/>
      <c r="R501" s="198"/>
      <c r="S501" s="198"/>
      <c r="T501" s="19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193" t="s">
        <v>160</v>
      </c>
      <c r="AU501" s="193" t="s">
        <v>158</v>
      </c>
      <c r="AV501" s="14" t="s">
        <v>158</v>
      </c>
      <c r="AW501" s="14" t="s">
        <v>32</v>
      </c>
      <c r="AX501" s="14" t="s">
        <v>77</v>
      </c>
      <c r="AY501" s="193" t="s">
        <v>150</v>
      </c>
    </row>
    <row r="502" s="13" customFormat="1">
      <c r="A502" s="13"/>
      <c r="B502" s="184"/>
      <c r="C502" s="13"/>
      <c r="D502" s="185" t="s">
        <v>160</v>
      </c>
      <c r="E502" s="186" t="s">
        <v>1</v>
      </c>
      <c r="F502" s="187" t="s">
        <v>591</v>
      </c>
      <c r="G502" s="13"/>
      <c r="H502" s="186" t="s">
        <v>1</v>
      </c>
      <c r="I502" s="188"/>
      <c r="J502" s="13"/>
      <c r="K502" s="13"/>
      <c r="L502" s="184"/>
      <c r="M502" s="189"/>
      <c r="N502" s="190"/>
      <c r="O502" s="190"/>
      <c r="P502" s="190"/>
      <c r="Q502" s="190"/>
      <c r="R502" s="190"/>
      <c r="S502" s="190"/>
      <c r="T502" s="19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6" t="s">
        <v>160</v>
      </c>
      <c r="AU502" s="186" t="s">
        <v>158</v>
      </c>
      <c r="AV502" s="13" t="s">
        <v>85</v>
      </c>
      <c r="AW502" s="13" t="s">
        <v>32</v>
      </c>
      <c r="AX502" s="13" t="s">
        <v>77</v>
      </c>
      <c r="AY502" s="186" t="s">
        <v>150</v>
      </c>
    </row>
    <row r="503" s="14" customFormat="1">
      <c r="A503" s="14"/>
      <c r="B503" s="192"/>
      <c r="C503" s="14"/>
      <c r="D503" s="185" t="s">
        <v>160</v>
      </c>
      <c r="E503" s="193" t="s">
        <v>1</v>
      </c>
      <c r="F503" s="194" t="s">
        <v>592</v>
      </c>
      <c r="G503" s="14"/>
      <c r="H503" s="195">
        <v>1.621</v>
      </c>
      <c r="I503" s="196"/>
      <c r="J503" s="14"/>
      <c r="K503" s="14"/>
      <c r="L503" s="192"/>
      <c r="M503" s="197"/>
      <c r="N503" s="198"/>
      <c r="O503" s="198"/>
      <c r="P503" s="198"/>
      <c r="Q503" s="198"/>
      <c r="R503" s="198"/>
      <c r="S503" s="198"/>
      <c r="T503" s="19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193" t="s">
        <v>160</v>
      </c>
      <c r="AU503" s="193" t="s">
        <v>158</v>
      </c>
      <c r="AV503" s="14" t="s">
        <v>158</v>
      </c>
      <c r="AW503" s="14" t="s">
        <v>32</v>
      </c>
      <c r="AX503" s="14" t="s">
        <v>77</v>
      </c>
      <c r="AY503" s="193" t="s">
        <v>150</v>
      </c>
    </row>
    <row r="504" s="15" customFormat="1">
      <c r="A504" s="15"/>
      <c r="B504" s="200"/>
      <c r="C504" s="15"/>
      <c r="D504" s="185" t="s">
        <v>160</v>
      </c>
      <c r="E504" s="201" t="s">
        <v>1</v>
      </c>
      <c r="F504" s="202" t="s">
        <v>163</v>
      </c>
      <c r="G504" s="15"/>
      <c r="H504" s="203">
        <v>6.659</v>
      </c>
      <c r="I504" s="204"/>
      <c r="J504" s="15"/>
      <c r="K504" s="15"/>
      <c r="L504" s="200"/>
      <c r="M504" s="205"/>
      <c r="N504" s="206"/>
      <c r="O504" s="206"/>
      <c r="P504" s="206"/>
      <c r="Q504" s="206"/>
      <c r="R504" s="206"/>
      <c r="S504" s="206"/>
      <c r="T504" s="207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01" t="s">
        <v>160</v>
      </c>
      <c r="AU504" s="201" t="s">
        <v>158</v>
      </c>
      <c r="AV504" s="15" t="s">
        <v>157</v>
      </c>
      <c r="AW504" s="15" t="s">
        <v>32</v>
      </c>
      <c r="AX504" s="15" t="s">
        <v>85</v>
      </c>
      <c r="AY504" s="201" t="s">
        <v>150</v>
      </c>
    </row>
    <row r="505" s="2" customFormat="1" ht="24.15" customHeight="1">
      <c r="A505" s="37"/>
      <c r="B505" s="170"/>
      <c r="C505" s="171" t="s">
        <v>593</v>
      </c>
      <c r="D505" s="171" t="s">
        <v>152</v>
      </c>
      <c r="E505" s="172" t="s">
        <v>594</v>
      </c>
      <c r="F505" s="173" t="s">
        <v>595</v>
      </c>
      <c r="G505" s="174" t="s">
        <v>210</v>
      </c>
      <c r="H505" s="175">
        <v>0.999</v>
      </c>
      <c r="I505" s="176"/>
      <c r="J505" s="177">
        <f>ROUND(I505*H505,2)</f>
        <v>0</v>
      </c>
      <c r="K505" s="173" t="s">
        <v>156</v>
      </c>
      <c r="L505" s="38"/>
      <c r="M505" s="178" t="s">
        <v>1</v>
      </c>
      <c r="N505" s="179" t="s">
        <v>43</v>
      </c>
      <c r="O505" s="76"/>
      <c r="P505" s="180">
        <f>O505*H505</f>
        <v>0</v>
      </c>
      <c r="Q505" s="180">
        <v>1.04927</v>
      </c>
      <c r="R505" s="180">
        <f>Q505*H505</f>
        <v>1.0482207299999998</v>
      </c>
      <c r="S505" s="180">
        <v>0</v>
      </c>
      <c r="T505" s="181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82" t="s">
        <v>157</v>
      </c>
      <c r="AT505" s="182" t="s">
        <v>152</v>
      </c>
      <c r="AU505" s="182" t="s">
        <v>158</v>
      </c>
      <c r="AY505" s="18" t="s">
        <v>150</v>
      </c>
      <c r="BE505" s="183">
        <f>IF(N505="základní",J505,0)</f>
        <v>0</v>
      </c>
      <c r="BF505" s="183">
        <f>IF(N505="snížená",J505,0)</f>
        <v>0</v>
      </c>
      <c r="BG505" s="183">
        <f>IF(N505="zákl. přenesená",J505,0)</f>
        <v>0</v>
      </c>
      <c r="BH505" s="183">
        <f>IF(N505="sníž. přenesená",J505,0)</f>
        <v>0</v>
      </c>
      <c r="BI505" s="183">
        <f>IF(N505="nulová",J505,0)</f>
        <v>0</v>
      </c>
      <c r="BJ505" s="18" t="s">
        <v>158</v>
      </c>
      <c r="BK505" s="183">
        <f>ROUND(I505*H505,2)</f>
        <v>0</v>
      </c>
      <c r="BL505" s="18" t="s">
        <v>157</v>
      </c>
      <c r="BM505" s="182" t="s">
        <v>596</v>
      </c>
    </row>
    <row r="506" s="14" customFormat="1">
      <c r="A506" s="14"/>
      <c r="B506" s="192"/>
      <c r="C506" s="14"/>
      <c r="D506" s="185" t="s">
        <v>160</v>
      </c>
      <c r="E506" s="193" t="s">
        <v>1</v>
      </c>
      <c r="F506" s="194" t="s">
        <v>597</v>
      </c>
      <c r="G506" s="14"/>
      <c r="H506" s="195">
        <v>0.999</v>
      </c>
      <c r="I506" s="196"/>
      <c r="J506" s="14"/>
      <c r="K506" s="14"/>
      <c r="L506" s="192"/>
      <c r="M506" s="197"/>
      <c r="N506" s="198"/>
      <c r="O506" s="198"/>
      <c r="P506" s="198"/>
      <c r="Q506" s="198"/>
      <c r="R506" s="198"/>
      <c r="S506" s="198"/>
      <c r="T506" s="19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193" t="s">
        <v>160</v>
      </c>
      <c r="AU506" s="193" t="s">
        <v>158</v>
      </c>
      <c r="AV506" s="14" t="s">
        <v>158</v>
      </c>
      <c r="AW506" s="14" t="s">
        <v>32</v>
      </c>
      <c r="AX506" s="14" t="s">
        <v>77</v>
      </c>
      <c r="AY506" s="193" t="s">
        <v>150</v>
      </c>
    </row>
    <row r="507" s="15" customFormat="1">
      <c r="A507" s="15"/>
      <c r="B507" s="200"/>
      <c r="C507" s="15"/>
      <c r="D507" s="185" t="s">
        <v>160</v>
      </c>
      <c r="E507" s="201" t="s">
        <v>1</v>
      </c>
      <c r="F507" s="202" t="s">
        <v>163</v>
      </c>
      <c r="G507" s="15"/>
      <c r="H507" s="203">
        <v>0.999</v>
      </c>
      <c r="I507" s="204"/>
      <c r="J507" s="15"/>
      <c r="K507" s="15"/>
      <c r="L507" s="200"/>
      <c r="M507" s="205"/>
      <c r="N507" s="206"/>
      <c r="O507" s="206"/>
      <c r="P507" s="206"/>
      <c r="Q507" s="206"/>
      <c r="R507" s="206"/>
      <c r="S507" s="206"/>
      <c r="T507" s="20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01" t="s">
        <v>160</v>
      </c>
      <c r="AU507" s="201" t="s">
        <v>158</v>
      </c>
      <c r="AV507" s="15" t="s">
        <v>157</v>
      </c>
      <c r="AW507" s="15" t="s">
        <v>32</v>
      </c>
      <c r="AX507" s="15" t="s">
        <v>85</v>
      </c>
      <c r="AY507" s="201" t="s">
        <v>150</v>
      </c>
    </row>
    <row r="508" s="2" customFormat="1" ht="24.15" customHeight="1">
      <c r="A508" s="37"/>
      <c r="B508" s="170"/>
      <c r="C508" s="171" t="s">
        <v>598</v>
      </c>
      <c r="D508" s="171" t="s">
        <v>152</v>
      </c>
      <c r="E508" s="172" t="s">
        <v>599</v>
      </c>
      <c r="F508" s="173" t="s">
        <v>600</v>
      </c>
      <c r="G508" s="174" t="s">
        <v>155</v>
      </c>
      <c r="H508" s="175">
        <v>38.315</v>
      </c>
      <c r="I508" s="176"/>
      <c r="J508" s="177">
        <f>ROUND(I508*H508,2)</f>
        <v>0</v>
      </c>
      <c r="K508" s="173" t="s">
        <v>156</v>
      </c>
      <c r="L508" s="38"/>
      <c r="M508" s="178" t="s">
        <v>1</v>
      </c>
      <c r="N508" s="179" t="s">
        <v>43</v>
      </c>
      <c r="O508" s="76"/>
      <c r="P508" s="180">
        <f>O508*H508</f>
        <v>0</v>
      </c>
      <c r="Q508" s="180">
        <v>0.012959999999999998</v>
      </c>
      <c r="R508" s="180">
        <f>Q508*H508</f>
        <v>0.4965624</v>
      </c>
      <c r="S508" s="180">
        <v>0</v>
      </c>
      <c r="T508" s="181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182" t="s">
        <v>157</v>
      </c>
      <c r="AT508" s="182" t="s">
        <v>152</v>
      </c>
      <c r="AU508" s="182" t="s">
        <v>158</v>
      </c>
      <c r="AY508" s="18" t="s">
        <v>150</v>
      </c>
      <c r="BE508" s="183">
        <f>IF(N508="základní",J508,0)</f>
        <v>0</v>
      </c>
      <c r="BF508" s="183">
        <f>IF(N508="snížená",J508,0)</f>
        <v>0</v>
      </c>
      <c r="BG508" s="183">
        <f>IF(N508="zákl. přenesená",J508,0)</f>
        <v>0</v>
      </c>
      <c r="BH508" s="183">
        <f>IF(N508="sníž. přenesená",J508,0)</f>
        <v>0</v>
      </c>
      <c r="BI508" s="183">
        <f>IF(N508="nulová",J508,0)</f>
        <v>0</v>
      </c>
      <c r="BJ508" s="18" t="s">
        <v>158</v>
      </c>
      <c r="BK508" s="183">
        <f>ROUND(I508*H508,2)</f>
        <v>0</v>
      </c>
      <c r="BL508" s="18" t="s">
        <v>157</v>
      </c>
      <c r="BM508" s="182" t="s">
        <v>601</v>
      </c>
    </row>
    <row r="509" s="13" customFormat="1">
      <c r="A509" s="13"/>
      <c r="B509" s="184"/>
      <c r="C509" s="13"/>
      <c r="D509" s="185" t="s">
        <v>160</v>
      </c>
      <c r="E509" s="186" t="s">
        <v>1</v>
      </c>
      <c r="F509" s="187" t="s">
        <v>602</v>
      </c>
      <c r="G509" s="13"/>
      <c r="H509" s="186" t="s">
        <v>1</v>
      </c>
      <c r="I509" s="188"/>
      <c r="J509" s="13"/>
      <c r="K509" s="13"/>
      <c r="L509" s="184"/>
      <c r="M509" s="189"/>
      <c r="N509" s="190"/>
      <c r="O509" s="190"/>
      <c r="P509" s="190"/>
      <c r="Q509" s="190"/>
      <c r="R509" s="190"/>
      <c r="S509" s="190"/>
      <c r="T509" s="19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186" t="s">
        <v>160</v>
      </c>
      <c r="AU509" s="186" t="s">
        <v>158</v>
      </c>
      <c r="AV509" s="13" t="s">
        <v>85</v>
      </c>
      <c r="AW509" s="13" t="s">
        <v>32</v>
      </c>
      <c r="AX509" s="13" t="s">
        <v>77</v>
      </c>
      <c r="AY509" s="186" t="s">
        <v>150</v>
      </c>
    </row>
    <row r="510" s="14" customFormat="1">
      <c r="A510" s="14"/>
      <c r="B510" s="192"/>
      <c r="C510" s="14"/>
      <c r="D510" s="185" t="s">
        <v>160</v>
      </c>
      <c r="E510" s="193" t="s">
        <v>1</v>
      </c>
      <c r="F510" s="194" t="s">
        <v>603</v>
      </c>
      <c r="G510" s="14"/>
      <c r="H510" s="195">
        <v>27.508</v>
      </c>
      <c r="I510" s="196"/>
      <c r="J510" s="14"/>
      <c r="K510" s="14"/>
      <c r="L510" s="192"/>
      <c r="M510" s="197"/>
      <c r="N510" s="198"/>
      <c r="O510" s="198"/>
      <c r="P510" s="198"/>
      <c r="Q510" s="198"/>
      <c r="R510" s="198"/>
      <c r="S510" s="198"/>
      <c r="T510" s="19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193" t="s">
        <v>160</v>
      </c>
      <c r="AU510" s="193" t="s">
        <v>158</v>
      </c>
      <c r="AV510" s="14" t="s">
        <v>158</v>
      </c>
      <c r="AW510" s="14" t="s">
        <v>32</v>
      </c>
      <c r="AX510" s="14" t="s">
        <v>77</v>
      </c>
      <c r="AY510" s="193" t="s">
        <v>150</v>
      </c>
    </row>
    <row r="511" s="13" customFormat="1">
      <c r="A511" s="13"/>
      <c r="B511" s="184"/>
      <c r="C511" s="13"/>
      <c r="D511" s="185" t="s">
        <v>160</v>
      </c>
      <c r="E511" s="186" t="s">
        <v>1</v>
      </c>
      <c r="F511" s="187" t="s">
        <v>604</v>
      </c>
      <c r="G511" s="13"/>
      <c r="H511" s="186" t="s">
        <v>1</v>
      </c>
      <c r="I511" s="188"/>
      <c r="J511" s="13"/>
      <c r="K511" s="13"/>
      <c r="L511" s="184"/>
      <c r="M511" s="189"/>
      <c r="N511" s="190"/>
      <c r="O511" s="190"/>
      <c r="P511" s="190"/>
      <c r="Q511" s="190"/>
      <c r="R511" s="190"/>
      <c r="S511" s="190"/>
      <c r="T511" s="191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86" t="s">
        <v>160</v>
      </c>
      <c r="AU511" s="186" t="s">
        <v>158</v>
      </c>
      <c r="AV511" s="13" t="s">
        <v>85</v>
      </c>
      <c r="AW511" s="13" t="s">
        <v>32</v>
      </c>
      <c r="AX511" s="13" t="s">
        <v>77</v>
      </c>
      <c r="AY511" s="186" t="s">
        <v>150</v>
      </c>
    </row>
    <row r="512" s="14" customFormat="1">
      <c r="A512" s="14"/>
      <c r="B512" s="192"/>
      <c r="C512" s="14"/>
      <c r="D512" s="185" t="s">
        <v>160</v>
      </c>
      <c r="E512" s="193" t="s">
        <v>1</v>
      </c>
      <c r="F512" s="194" t="s">
        <v>605</v>
      </c>
      <c r="G512" s="14"/>
      <c r="H512" s="195">
        <v>10.807</v>
      </c>
      <c r="I512" s="196"/>
      <c r="J512" s="14"/>
      <c r="K512" s="14"/>
      <c r="L512" s="192"/>
      <c r="M512" s="197"/>
      <c r="N512" s="198"/>
      <c r="O512" s="198"/>
      <c r="P512" s="198"/>
      <c r="Q512" s="198"/>
      <c r="R512" s="198"/>
      <c r="S512" s="198"/>
      <c r="T512" s="19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193" t="s">
        <v>160</v>
      </c>
      <c r="AU512" s="193" t="s">
        <v>158</v>
      </c>
      <c r="AV512" s="14" t="s">
        <v>158</v>
      </c>
      <c r="AW512" s="14" t="s">
        <v>32</v>
      </c>
      <c r="AX512" s="14" t="s">
        <v>77</v>
      </c>
      <c r="AY512" s="193" t="s">
        <v>150</v>
      </c>
    </row>
    <row r="513" s="15" customFormat="1">
      <c r="A513" s="15"/>
      <c r="B513" s="200"/>
      <c r="C513" s="15"/>
      <c r="D513" s="185" t="s">
        <v>160</v>
      </c>
      <c r="E513" s="201" t="s">
        <v>1</v>
      </c>
      <c r="F513" s="202" t="s">
        <v>163</v>
      </c>
      <c r="G513" s="15"/>
      <c r="H513" s="203">
        <v>38.315</v>
      </c>
      <c r="I513" s="204"/>
      <c r="J513" s="15"/>
      <c r="K513" s="15"/>
      <c r="L513" s="200"/>
      <c r="M513" s="205"/>
      <c r="N513" s="206"/>
      <c r="O513" s="206"/>
      <c r="P513" s="206"/>
      <c r="Q513" s="206"/>
      <c r="R513" s="206"/>
      <c r="S513" s="206"/>
      <c r="T513" s="207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01" t="s">
        <v>160</v>
      </c>
      <c r="AU513" s="201" t="s">
        <v>158</v>
      </c>
      <c r="AV513" s="15" t="s">
        <v>157</v>
      </c>
      <c r="AW513" s="15" t="s">
        <v>32</v>
      </c>
      <c r="AX513" s="15" t="s">
        <v>85</v>
      </c>
      <c r="AY513" s="201" t="s">
        <v>150</v>
      </c>
    </row>
    <row r="514" s="2" customFormat="1" ht="24.15" customHeight="1">
      <c r="A514" s="37"/>
      <c r="B514" s="170"/>
      <c r="C514" s="171" t="s">
        <v>606</v>
      </c>
      <c r="D514" s="171" t="s">
        <v>152</v>
      </c>
      <c r="E514" s="172" t="s">
        <v>607</v>
      </c>
      <c r="F514" s="173" t="s">
        <v>608</v>
      </c>
      <c r="G514" s="174" t="s">
        <v>155</v>
      </c>
      <c r="H514" s="175">
        <v>38.315</v>
      </c>
      <c r="I514" s="176"/>
      <c r="J514" s="177">
        <f>ROUND(I514*H514,2)</f>
        <v>0</v>
      </c>
      <c r="K514" s="173" t="s">
        <v>156</v>
      </c>
      <c r="L514" s="38"/>
      <c r="M514" s="178" t="s">
        <v>1</v>
      </c>
      <c r="N514" s="179" t="s">
        <v>43</v>
      </c>
      <c r="O514" s="76"/>
      <c r="P514" s="180">
        <f>O514*H514</f>
        <v>0</v>
      </c>
      <c r="Q514" s="180">
        <v>0</v>
      </c>
      <c r="R514" s="180">
        <f>Q514*H514</f>
        <v>0</v>
      </c>
      <c r="S514" s="180">
        <v>0</v>
      </c>
      <c r="T514" s="181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82" t="s">
        <v>157</v>
      </c>
      <c r="AT514" s="182" t="s">
        <v>152</v>
      </c>
      <c r="AU514" s="182" t="s">
        <v>158</v>
      </c>
      <c r="AY514" s="18" t="s">
        <v>150</v>
      </c>
      <c r="BE514" s="183">
        <f>IF(N514="základní",J514,0)</f>
        <v>0</v>
      </c>
      <c r="BF514" s="183">
        <f>IF(N514="snížená",J514,0)</f>
        <v>0</v>
      </c>
      <c r="BG514" s="183">
        <f>IF(N514="zákl. přenesená",J514,0)</f>
        <v>0</v>
      </c>
      <c r="BH514" s="183">
        <f>IF(N514="sníž. přenesená",J514,0)</f>
        <v>0</v>
      </c>
      <c r="BI514" s="183">
        <f>IF(N514="nulová",J514,0)</f>
        <v>0</v>
      </c>
      <c r="BJ514" s="18" t="s">
        <v>158</v>
      </c>
      <c r="BK514" s="183">
        <f>ROUND(I514*H514,2)</f>
        <v>0</v>
      </c>
      <c r="BL514" s="18" t="s">
        <v>157</v>
      </c>
      <c r="BM514" s="182" t="s">
        <v>609</v>
      </c>
    </row>
    <row r="515" s="13" customFormat="1">
      <c r="A515" s="13"/>
      <c r="B515" s="184"/>
      <c r="C515" s="13"/>
      <c r="D515" s="185" t="s">
        <v>160</v>
      </c>
      <c r="E515" s="186" t="s">
        <v>1</v>
      </c>
      <c r="F515" s="187" t="s">
        <v>602</v>
      </c>
      <c r="G515" s="13"/>
      <c r="H515" s="186" t="s">
        <v>1</v>
      </c>
      <c r="I515" s="188"/>
      <c r="J515" s="13"/>
      <c r="K515" s="13"/>
      <c r="L515" s="184"/>
      <c r="M515" s="189"/>
      <c r="N515" s="190"/>
      <c r="O515" s="190"/>
      <c r="P515" s="190"/>
      <c r="Q515" s="190"/>
      <c r="R515" s="190"/>
      <c r="S515" s="190"/>
      <c r="T515" s="19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86" t="s">
        <v>160</v>
      </c>
      <c r="AU515" s="186" t="s">
        <v>158</v>
      </c>
      <c r="AV515" s="13" t="s">
        <v>85</v>
      </c>
      <c r="AW515" s="13" t="s">
        <v>32</v>
      </c>
      <c r="AX515" s="13" t="s">
        <v>77</v>
      </c>
      <c r="AY515" s="186" t="s">
        <v>150</v>
      </c>
    </row>
    <row r="516" s="14" customFormat="1">
      <c r="A516" s="14"/>
      <c r="B516" s="192"/>
      <c r="C516" s="14"/>
      <c r="D516" s="185" t="s">
        <v>160</v>
      </c>
      <c r="E516" s="193" t="s">
        <v>1</v>
      </c>
      <c r="F516" s="194" t="s">
        <v>603</v>
      </c>
      <c r="G516" s="14"/>
      <c r="H516" s="195">
        <v>27.508</v>
      </c>
      <c r="I516" s="196"/>
      <c r="J516" s="14"/>
      <c r="K516" s="14"/>
      <c r="L516" s="192"/>
      <c r="M516" s="197"/>
      <c r="N516" s="198"/>
      <c r="O516" s="198"/>
      <c r="P516" s="198"/>
      <c r="Q516" s="198"/>
      <c r="R516" s="198"/>
      <c r="S516" s="198"/>
      <c r="T516" s="19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193" t="s">
        <v>160</v>
      </c>
      <c r="AU516" s="193" t="s">
        <v>158</v>
      </c>
      <c r="AV516" s="14" t="s">
        <v>158</v>
      </c>
      <c r="AW516" s="14" t="s">
        <v>32</v>
      </c>
      <c r="AX516" s="14" t="s">
        <v>77</v>
      </c>
      <c r="AY516" s="193" t="s">
        <v>150</v>
      </c>
    </row>
    <row r="517" s="13" customFormat="1">
      <c r="A517" s="13"/>
      <c r="B517" s="184"/>
      <c r="C517" s="13"/>
      <c r="D517" s="185" t="s">
        <v>160</v>
      </c>
      <c r="E517" s="186" t="s">
        <v>1</v>
      </c>
      <c r="F517" s="187" t="s">
        <v>604</v>
      </c>
      <c r="G517" s="13"/>
      <c r="H517" s="186" t="s">
        <v>1</v>
      </c>
      <c r="I517" s="188"/>
      <c r="J517" s="13"/>
      <c r="K517" s="13"/>
      <c r="L517" s="184"/>
      <c r="M517" s="189"/>
      <c r="N517" s="190"/>
      <c r="O517" s="190"/>
      <c r="P517" s="190"/>
      <c r="Q517" s="190"/>
      <c r="R517" s="190"/>
      <c r="S517" s="190"/>
      <c r="T517" s="19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86" t="s">
        <v>160</v>
      </c>
      <c r="AU517" s="186" t="s">
        <v>158</v>
      </c>
      <c r="AV517" s="13" t="s">
        <v>85</v>
      </c>
      <c r="AW517" s="13" t="s">
        <v>32</v>
      </c>
      <c r="AX517" s="13" t="s">
        <v>77</v>
      </c>
      <c r="AY517" s="186" t="s">
        <v>150</v>
      </c>
    </row>
    <row r="518" s="14" customFormat="1">
      <c r="A518" s="14"/>
      <c r="B518" s="192"/>
      <c r="C518" s="14"/>
      <c r="D518" s="185" t="s">
        <v>160</v>
      </c>
      <c r="E518" s="193" t="s">
        <v>1</v>
      </c>
      <c r="F518" s="194" t="s">
        <v>605</v>
      </c>
      <c r="G518" s="14"/>
      <c r="H518" s="195">
        <v>10.807</v>
      </c>
      <c r="I518" s="196"/>
      <c r="J518" s="14"/>
      <c r="K518" s="14"/>
      <c r="L518" s="192"/>
      <c r="M518" s="197"/>
      <c r="N518" s="198"/>
      <c r="O518" s="198"/>
      <c r="P518" s="198"/>
      <c r="Q518" s="198"/>
      <c r="R518" s="198"/>
      <c r="S518" s="198"/>
      <c r="T518" s="19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193" t="s">
        <v>160</v>
      </c>
      <c r="AU518" s="193" t="s">
        <v>158</v>
      </c>
      <c r="AV518" s="14" t="s">
        <v>158</v>
      </c>
      <c r="AW518" s="14" t="s">
        <v>32</v>
      </c>
      <c r="AX518" s="14" t="s">
        <v>77</v>
      </c>
      <c r="AY518" s="193" t="s">
        <v>150</v>
      </c>
    </row>
    <row r="519" s="15" customFormat="1">
      <c r="A519" s="15"/>
      <c r="B519" s="200"/>
      <c r="C519" s="15"/>
      <c r="D519" s="185" t="s">
        <v>160</v>
      </c>
      <c r="E519" s="201" t="s">
        <v>1</v>
      </c>
      <c r="F519" s="202" t="s">
        <v>163</v>
      </c>
      <c r="G519" s="15"/>
      <c r="H519" s="203">
        <v>38.315</v>
      </c>
      <c r="I519" s="204"/>
      <c r="J519" s="15"/>
      <c r="K519" s="15"/>
      <c r="L519" s="200"/>
      <c r="M519" s="205"/>
      <c r="N519" s="206"/>
      <c r="O519" s="206"/>
      <c r="P519" s="206"/>
      <c r="Q519" s="206"/>
      <c r="R519" s="206"/>
      <c r="S519" s="206"/>
      <c r="T519" s="207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01" t="s">
        <v>160</v>
      </c>
      <c r="AU519" s="201" t="s">
        <v>158</v>
      </c>
      <c r="AV519" s="15" t="s">
        <v>157</v>
      </c>
      <c r="AW519" s="15" t="s">
        <v>32</v>
      </c>
      <c r="AX519" s="15" t="s">
        <v>85</v>
      </c>
      <c r="AY519" s="201" t="s">
        <v>150</v>
      </c>
    </row>
    <row r="520" s="12" customFormat="1" ht="22.8" customHeight="1">
      <c r="A520" s="12"/>
      <c r="B520" s="157"/>
      <c r="C520" s="12"/>
      <c r="D520" s="158" t="s">
        <v>76</v>
      </c>
      <c r="E520" s="168" t="s">
        <v>192</v>
      </c>
      <c r="F520" s="168" t="s">
        <v>610</v>
      </c>
      <c r="G520" s="12"/>
      <c r="H520" s="12"/>
      <c r="I520" s="160"/>
      <c r="J520" s="169">
        <f>BK520</f>
        <v>0</v>
      </c>
      <c r="K520" s="12"/>
      <c r="L520" s="157"/>
      <c r="M520" s="162"/>
      <c r="N520" s="163"/>
      <c r="O520" s="163"/>
      <c r="P520" s="164">
        <f>SUM(P521:P652)</f>
        <v>0</v>
      </c>
      <c r="Q520" s="163"/>
      <c r="R520" s="164">
        <f>SUM(R521:R652)</f>
        <v>103.44620121</v>
      </c>
      <c r="S520" s="163"/>
      <c r="T520" s="165">
        <f>SUM(T521:T652)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158" t="s">
        <v>85</v>
      </c>
      <c r="AT520" s="166" t="s">
        <v>76</v>
      </c>
      <c r="AU520" s="166" t="s">
        <v>85</v>
      </c>
      <c r="AY520" s="158" t="s">
        <v>150</v>
      </c>
      <c r="BK520" s="167">
        <f>SUM(BK521:BK652)</f>
        <v>0</v>
      </c>
    </row>
    <row r="521" s="2" customFormat="1" ht="24.15" customHeight="1">
      <c r="A521" s="37"/>
      <c r="B521" s="170"/>
      <c r="C521" s="171" t="s">
        <v>611</v>
      </c>
      <c r="D521" s="171" t="s">
        <v>152</v>
      </c>
      <c r="E521" s="172" t="s">
        <v>612</v>
      </c>
      <c r="F521" s="173" t="s">
        <v>613</v>
      </c>
      <c r="G521" s="174" t="s">
        <v>155</v>
      </c>
      <c r="H521" s="175">
        <v>475.5</v>
      </c>
      <c r="I521" s="176"/>
      <c r="J521" s="177">
        <f>ROUND(I521*H521,2)</f>
        <v>0</v>
      </c>
      <c r="K521" s="173" t="s">
        <v>156</v>
      </c>
      <c r="L521" s="38"/>
      <c r="M521" s="178" t="s">
        <v>1</v>
      </c>
      <c r="N521" s="179" t="s">
        <v>43</v>
      </c>
      <c r="O521" s="76"/>
      <c r="P521" s="180">
        <f>O521*H521</f>
        <v>0</v>
      </c>
      <c r="Q521" s="180">
        <v>0.00025999999999999996</v>
      </c>
      <c r="R521" s="180">
        <f>Q521*H521</f>
        <v>0.12363</v>
      </c>
      <c r="S521" s="180">
        <v>0</v>
      </c>
      <c r="T521" s="181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82" t="s">
        <v>157</v>
      </c>
      <c r="AT521" s="182" t="s">
        <v>152</v>
      </c>
      <c r="AU521" s="182" t="s">
        <v>158</v>
      </c>
      <c r="AY521" s="18" t="s">
        <v>150</v>
      </c>
      <c r="BE521" s="183">
        <f>IF(N521="základní",J521,0)</f>
        <v>0</v>
      </c>
      <c r="BF521" s="183">
        <f>IF(N521="snížená",J521,0)</f>
        <v>0</v>
      </c>
      <c r="BG521" s="183">
        <f>IF(N521="zákl. přenesená",J521,0)</f>
        <v>0</v>
      </c>
      <c r="BH521" s="183">
        <f>IF(N521="sníž. přenesená",J521,0)</f>
        <v>0</v>
      </c>
      <c r="BI521" s="183">
        <f>IF(N521="nulová",J521,0)</f>
        <v>0</v>
      </c>
      <c r="BJ521" s="18" t="s">
        <v>158</v>
      </c>
      <c r="BK521" s="183">
        <f>ROUND(I521*H521,2)</f>
        <v>0</v>
      </c>
      <c r="BL521" s="18" t="s">
        <v>157</v>
      </c>
      <c r="BM521" s="182" t="s">
        <v>614</v>
      </c>
    </row>
    <row r="522" s="13" customFormat="1">
      <c r="A522" s="13"/>
      <c r="B522" s="184"/>
      <c r="C522" s="13"/>
      <c r="D522" s="185" t="s">
        <v>160</v>
      </c>
      <c r="E522" s="186" t="s">
        <v>1</v>
      </c>
      <c r="F522" s="187" t="s">
        <v>615</v>
      </c>
      <c r="G522" s="13"/>
      <c r="H522" s="186" t="s">
        <v>1</v>
      </c>
      <c r="I522" s="188"/>
      <c r="J522" s="13"/>
      <c r="K522" s="13"/>
      <c r="L522" s="184"/>
      <c r="M522" s="189"/>
      <c r="N522" s="190"/>
      <c r="O522" s="190"/>
      <c r="P522" s="190"/>
      <c r="Q522" s="190"/>
      <c r="R522" s="190"/>
      <c r="S522" s="190"/>
      <c r="T522" s="19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86" t="s">
        <v>160</v>
      </c>
      <c r="AU522" s="186" t="s">
        <v>158</v>
      </c>
      <c r="AV522" s="13" t="s">
        <v>85</v>
      </c>
      <c r="AW522" s="13" t="s">
        <v>32</v>
      </c>
      <c r="AX522" s="13" t="s">
        <v>77</v>
      </c>
      <c r="AY522" s="186" t="s">
        <v>150</v>
      </c>
    </row>
    <row r="523" s="14" customFormat="1">
      <c r="A523" s="14"/>
      <c r="B523" s="192"/>
      <c r="C523" s="14"/>
      <c r="D523" s="185" t="s">
        <v>160</v>
      </c>
      <c r="E523" s="193" t="s">
        <v>1</v>
      </c>
      <c r="F523" s="194" t="s">
        <v>616</v>
      </c>
      <c r="G523" s="14"/>
      <c r="H523" s="195">
        <v>358.39999999999996</v>
      </c>
      <c r="I523" s="196"/>
      <c r="J523" s="14"/>
      <c r="K523" s="14"/>
      <c r="L523" s="192"/>
      <c r="M523" s="197"/>
      <c r="N523" s="198"/>
      <c r="O523" s="198"/>
      <c r="P523" s="198"/>
      <c r="Q523" s="198"/>
      <c r="R523" s="198"/>
      <c r="S523" s="198"/>
      <c r="T523" s="19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193" t="s">
        <v>160</v>
      </c>
      <c r="AU523" s="193" t="s">
        <v>158</v>
      </c>
      <c r="AV523" s="14" t="s">
        <v>158</v>
      </c>
      <c r="AW523" s="14" t="s">
        <v>32</v>
      </c>
      <c r="AX523" s="14" t="s">
        <v>77</v>
      </c>
      <c r="AY523" s="193" t="s">
        <v>150</v>
      </c>
    </row>
    <row r="524" s="14" customFormat="1">
      <c r="A524" s="14"/>
      <c r="B524" s="192"/>
      <c r="C524" s="14"/>
      <c r="D524" s="185" t="s">
        <v>160</v>
      </c>
      <c r="E524" s="193" t="s">
        <v>1</v>
      </c>
      <c r="F524" s="194" t="s">
        <v>617</v>
      </c>
      <c r="G524" s="14"/>
      <c r="H524" s="195">
        <v>117.1</v>
      </c>
      <c r="I524" s="196"/>
      <c r="J524" s="14"/>
      <c r="K524" s="14"/>
      <c r="L524" s="192"/>
      <c r="M524" s="197"/>
      <c r="N524" s="198"/>
      <c r="O524" s="198"/>
      <c r="P524" s="198"/>
      <c r="Q524" s="198"/>
      <c r="R524" s="198"/>
      <c r="S524" s="198"/>
      <c r="T524" s="19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193" t="s">
        <v>160</v>
      </c>
      <c r="AU524" s="193" t="s">
        <v>158</v>
      </c>
      <c r="AV524" s="14" t="s">
        <v>158</v>
      </c>
      <c r="AW524" s="14" t="s">
        <v>32</v>
      </c>
      <c r="AX524" s="14" t="s">
        <v>77</v>
      </c>
      <c r="AY524" s="193" t="s">
        <v>150</v>
      </c>
    </row>
    <row r="525" s="15" customFormat="1">
      <c r="A525" s="15"/>
      <c r="B525" s="200"/>
      <c r="C525" s="15"/>
      <c r="D525" s="185" t="s">
        <v>160</v>
      </c>
      <c r="E525" s="201" t="s">
        <v>1</v>
      </c>
      <c r="F525" s="202" t="s">
        <v>163</v>
      </c>
      <c r="G525" s="15"/>
      <c r="H525" s="203">
        <v>475.5</v>
      </c>
      <c r="I525" s="204"/>
      <c r="J525" s="15"/>
      <c r="K525" s="15"/>
      <c r="L525" s="200"/>
      <c r="M525" s="205"/>
      <c r="N525" s="206"/>
      <c r="O525" s="206"/>
      <c r="P525" s="206"/>
      <c r="Q525" s="206"/>
      <c r="R525" s="206"/>
      <c r="S525" s="206"/>
      <c r="T525" s="207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01" t="s">
        <v>160</v>
      </c>
      <c r="AU525" s="201" t="s">
        <v>158</v>
      </c>
      <c r="AV525" s="15" t="s">
        <v>157</v>
      </c>
      <c r="AW525" s="15" t="s">
        <v>32</v>
      </c>
      <c r="AX525" s="15" t="s">
        <v>85</v>
      </c>
      <c r="AY525" s="201" t="s">
        <v>150</v>
      </c>
    </row>
    <row r="526" s="2" customFormat="1" ht="21.75" customHeight="1">
      <c r="A526" s="37"/>
      <c r="B526" s="170"/>
      <c r="C526" s="171" t="s">
        <v>618</v>
      </c>
      <c r="D526" s="171" t="s">
        <v>152</v>
      </c>
      <c r="E526" s="172" t="s">
        <v>619</v>
      </c>
      <c r="F526" s="173" t="s">
        <v>620</v>
      </c>
      <c r="G526" s="174" t="s">
        <v>155</v>
      </c>
      <c r="H526" s="175">
        <v>117.1</v>
      </c>
      <c r="I526" s="176"/>
      <c r="J526" s="177">
        <f>ROUND(I526*H526,2)</f>
        <v>0</v>
      </c>
      <c r="K526" s="173" t="s">
        <v>156</v>
      </c>
      <c r="L526" s="38"/>
      <c r="M526" s="178" t="s">
        <v>1</v>
      </c>
      <c r="N526" s="179" t="s">
        <v>43</v>
      </c>
      <c r="O526" s="76"/>
      <c r="P526" s="180">
        <f>O526*H526</f>
        <v>0</v>
      </c>
      <c r="Q526" s="180">
        <v>0.00438</v>
      </c>
      <c r="R526" s="180">
        <f>Q526*H526</f>
        <v>0.51289799999999992</v>
      </c>
      <c r="S526" s="180">
        <v>0</v>
      </c>
      <c r="T526" s="181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82" t="s">
        <v>157</v>
      </c>
      <c r="AT526" s="182" t="s">
        <v>152</v>
      </c>
      <c r="AU526" s="182" t="s">
        <v>158</v>
      </c>
      <c r="AY526" s="18" t="s">
        <v>150</v>
      </c>
      <c r="BE526" s="183">
        <f>IF(N526="základní",J526,0)</f>
        <v>0</v>
      </c>
      <c r="BF526" s="183">
        <f>IF(N526="snížená",J526,0)</f>
        <v>0</v>
      </c>
      <c r="BG526" s="183">
        <f>IF(N526="zákl. přenesená",J526,0)</f>
        <v>0</v>
      </c>
      <c r="BH526" s="183">
        <f>IF(N526="sníž. přenesená",J526,0)</f>
        <v>0</v>
      </c>
      <c r="BI526" s="183">
        <f>IF(N526="nulová",J526,0)</f>
        <v>0</v>
      </c>
      <c r="BJ526" s="18" t="s">
        <v>158</v>
      </c>
      <c r="BK526" s="183">
        <f>ROUND(I526*H526,2)</f>
        <v>0</v>
      </c>
      <c r="BL526" s="18" t="s">
        <v>157</v>
      </c>
      <c r="BM526" s="182" t="s">
        <v>621</v>
      </c>
    </row>
    <row r="527" s="14" customFormat="1">
      <c r="A527" s="14"/>
      <c r="B527" s="192"/>
      <c r="C527" s="14"/>
      <c r="D527" s="185" t="s">
        <v>160</v>
      </c>
      <c r="E527" s="193" t="s">
        <v>1</v>
      </c>
      <c r="F527" s="194" t="s">
        <v>617</v>
      </c>
      <c r="G527" s="14"/>
      <c r="H527" s="195">
        <v>117.1</v>
      </c>
      <c r="I527" s="196"/>
      <c r="J527" s="14"/>
      <c r="K527" s="14"/>
      <c r="L527" s="192"/>
      <c r="M527" s="197"/>
      <c r="N527" s="198"/>
      <c r="O527" s="198"/>
      <c r="P527" s="198"/>
      <c r="Q527" s="198"/>
      <c r="R527" s="198"/>
      <c r="S527" s="198"/>
      <c r="T527" s="19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193" t="s">
        <v>160</v>
      </c>
      <c r="AU527" s="193" t="s">
        <v>158</v>
      </c>
      <c r="AV527" s="14" t="s">
        <v>158</v>
      </c>
      <c r="AW527" s="14" t="s">
        <v>32</v>
      </c>
      <c r="AX527" s="14" t="s">
        <v>77</v>
      </c>
      <c r="AY527" s="193" t="s">
        <v>150</v>
      </c>
    </row>
    <row r="528" s="15" customFormat="1">
      <c r="A528" s="15"/>
      <c r="B528" s="200"/>
      <c r="C528" s="15"/>
      <c r="D528" s="185" t="s">
        <v>160</v>
      </c>
      <c r="E528" s="201" t="s">
        <v>1</v>
      </c>
      <c r="F528" s="202" t="s">
        <v>163</v>
      </c>
      <c r="G528" s="15"/>
      <c r="H528" s="203">
        <v>117.1</v>
      </c>
      <c r="I528" s="204"/>
      <c r="J528" s="15"/>
      <c r="K528" s="15"/>
      <c r="L528" s="200"/>
      <c r="M528" s="205"/>
      <c r="N528" s="206"/>
      <c r="O528" s="206"/>
      <c r="P528" s="206"/>
      <c r="Q528" s="206"/>
      <c r="R528" s="206"/>
      <c r="S528" s="206"/>
      <c r="T528" s="207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01" t="s">
        <v>160</v>
      </c>
      <c r="AU528" s="201" t="s">
        <v>158</v>
      </c>
      <c r="AV528" s="15" t="s">
        <v>157</v>
      </c>
      <c r="AW528" s="15" t="s">
        <v>32</v>
      </c>
      <c r="AX528" s="15" t="s">
        <v>85</v>
      </c>
      <c r="AY528" s="201" t="s">
        <v>150</v>
      </c>
    </row>
    <row r="529" s="2" customFormat="1" ht="21.75" customHeight="1">
      <c r="A529" s="37"/>
      <c r="B529" s="170"/>
      <c r="C529" s="171" t="s">
        <v>622</v>
      </c>
      <c r="D529" s="171" t="s">
        <v>152</v>
      </c>
      <c r="E529" s="172" t="s">
        <v>623</v>
      </c>
      <c r="F529" s="173" t="s">
        <v>624</v>
      </c>
      <c r="G529" s="174" t="s">
        <v>155</v>
      </c>
      <c r="H529" s="175">
        <v>117.1</v>
      </c>
      <c r="I529" s="176"/>
      <c r="J529" s="177">
        <f>ROUND(I529*H529,2)</f>
        <v>0</v>
      </c>
      <c r="K529" s="173" t="s">
        <v>156</v>
      </c>
      <c r="L529" s="38"/>
      <c r="M529" s="178" t="s">
        <v>1</v>
      </c>
      <c r="N529" s="179" t="s">
        <v>43</v>
      </c>
      <c r="O529" s="76"/>
      <c r="P529" s="180">
        <f>O529*H529</f>
        <v>0</v>
      </c>
      <c r="Q529" s="180">
        <v>0.004</v>
      </c>
      <c r="R529" s="180">
        <f>Q529*H529</f>
        <v>0.4684</v>
      </c>
      <c r="S529" s="180">
        <v>0</v>
      </c>
      <c r="T529" s="181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82" t="s">
        <v>157</v>
      </c>
      <c r="AT529" s="182" t="s">
        <v>152</v>
      </c>
      <c r="AU529" s="182" t="s">
        <v>158</v>
      </c>
      <c r="AY529" s="18" t="s">
        <v>150</v>
      </c>
      <c r="BE529" s="183">
        <f>IF(N529="základní",J529,0)</f>
        <v>0</v>
      </c>
      <c r="BF529" s="183">
        <f>IF(N529="snížená",J529,0)</f>
        <v>0</v>
      </c>
      <c r="BG529" s="183">
        <f>IF(N529="zákl. přenesená",J529,0)</f>
        <v>0</v>
      </c>
      <c r="BH529" s="183">
        <f>IF(N529="sníž. přenesená",J529,0)</f>
        <v>0</v>
      </c>
      <c r="BI529" s="183">
        <f>IF(N529="nulová",J529,0)</f>
        <v>0</v>
      </c>
      <c r="BJ529" s="18" t="s">
        <v>158</v>
      </c>
      <c r="BK529" s="183">
        <f>ROUND(I529*H529,2)</f>
        <v>0</v>
      </c>
      <c r="BL529" s="18" t="s">
        <v>157</v>
      </c>
      <c r="BM529" s="182" t="s">
        <v>625</v>
      </c>
    </row>
    <row r="530" s="14" customFormat="1">
      <c r="A530" s="14"/>
      <c r="B530" s="192"/>
      <c r="C530" s="14"/>
      <c r="D530" s="185" t="s">
        <v>160</v>
      </c>
      <c r="E530" s="193" t="s">
        <v>1</v>
      </c>
      <c r="F530" s="194" t="s">
        <v>617</v>
      </c>
      <c r="G530" s="14"/>
      <c r="H530" s="195">
        <v>117.1</v>
      </c>
      <c r="I530" s="196"/>
      <c r="J530" s="14"/>
      <c r="K530" s="14"/>
      <c r="L530" s="192"/>
      <c r="M530" s="197"/>
      <c r="N530" s="198"/>
      <c r="O530" s="198"/>
      <c r="P530" s="198"/>
      <c r="Q530" s="198"/>
      <c r="R530" s="198"/>
      <c r="S530" s="198"/>
      <c r="T530" s="19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193" t="s">
        <v>160</v>
      </c>
      <c r="AU530" s="193" t="s">
        <v>158</v>
      </c>
      <c r="AV530" s="14" t="s">
        <v>158</v>
      </c>
      <c r="AW530" s="14" t="s">
        <v>32</v>
      </c>
      <c r="AX530" s="14" t="s">
        <v>77</v>
      </c>
      <c r="AY530" s="193" t="s">
        <v>150</v>
      </c>
    </row>
    <row r="531" s="15" customFormat="1">
      <c r="A531" s="15"/>
      <c r="B531" s="200"/>
      <c r="C531" s="15"/>
      <c r="D531" s="185" t="s">
        <v>160</v>
      </c>
      <c r="E531" s="201" t="s">
        <v>1</v>
      </c>
      <c r="F531" s="202" t="s">
        <v>163</v>
      </c>
      <c r="G531" s="15"/>
      <c r="H531" s="203">
        <v>117.1</v>
      </c>
      <c r="I531" s="204"/>
      <c r="J531" s="15"/>
      <c r="K531" s="15"/>
      <c r="L531" s="200"/>
      <c r="M531" s="205"/>
      <c r="N531" s="206"/>
      <c r="O531" s="206"/>
      <c r="P531" s="206"/>
      <c r="Q531" s="206"/>
      <c r="R531" s="206"/>
      <c r="S531" s="206"/>
      <c r="T531" s="207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01" t="s">
        <v>160</v>
      </c>
      <c r="AU531" s="201" t="s">
        <v>158</v>
      </c>
      <c r="AV531" s="15" t="s">
        <v>157</v>
      </c>
      <c r="AW531" s="15" t="s">
        <v>32</v>
      </c>
      <c r="AX531" s="15" t="s">
        <v>85</v>
      </c>
      <c r="AY531" s="201" t="s">
        <v>150</v>
      </c>
    </row>
    <row r="532" s="2" customFormat="1" ht="33" customHeight="1">
      <c r="A532" s="37"/>
      <c r="B532" s="170"/>
      <c r="C532" s="171" t="s">
        <v>626</v>
      </c>
      <c r="D532" s="171" t="s">
        <v>152</v>
      </c>
      <c r="E532" s="172" t="s">
        <v>627</v>
      </c>
      <c r="F532" s="173" t="s">
        <v>628</v>
      </c>
      <c r="G532" s="174" t="s">
        <v>155</v>
      </c>
      <c r="H532" s="175">
        <v>358.39999999999996</v>
      </c>
      <c r="I532" s="176"/>
      <c r="J532" s="177">
        <f>ROUND(I532*H532,2)</f>
        <v>0</v>
      </c>
      <c r="K532" s="173" t="s">
        <v>156</v>
      </c>
      <c r="L532" s="38"/>
      <c r="M532" s="178" t="s">
        <v>1</v>
      </c>
      <c r="N532" s="179" t="s">
        <v>43</v>
      </c>
      <c r="O532" s="76"/>
      <c r="P532" s="180">
        <f>O532*H532</f>
        <v>0</v>
      </c>
      <c r="Q532" s="180">
        <v>0.01103</v>
      </c>
      <c r="R532" s="180">
        <f>Q532*H532</f>
        <v>3.953152</v>
      </c>
      <c r="S532" s="180">
        <v>0</v>
      </c>
      <c r="T532" s="181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82" t="s">
        <v>157</v>
      </c>
      <c r="AT532" s="182" t="s">
        <v>152</v>
      </c>
      <c r="AU532" s="182" t="s">
        <v>158</v>
      </c>
      <c r="AY532" s="18" t="s">
        <v>150</v>
      </c>
      <c r="BE532" s="183">
        <f>IF(N532="základní",J532,0)</f>
        <v>0</v>
      </c>
      <c r="BF532" s="183">
        <f>IF(N532="snížená",J532,0)</f>
        <v>0</v>
      </c>
      <c r="BG532" s="183">
        <f>IF(N532="zákl. přenesená",J532,0)</f>
        <v>0</v>
      </c>
      <c r="BH532" s="183">
        <f>IF(N532="sníž. přenesená",J532,0)</f>
        <v>0</v>
      </c>
      <c r="BI532" s="183">
        <f>IF(N532="nulová",J532,0)</f>
        <v>0</v>
      </c>
      <c r="BJ532" s="18" t="s">
        <v>158</v>
      </c>
      <c r="BK532" s="183">
        <f>ROUND(I532*H532,2)</f>
        <v>0</v>
      </c>
      <c r="BL532" s="18" t="s">
        <v>157</v>
      </c>
      <c r="BM532" s="182" t="s">
        <v>629</v>
      </c>
    </row>
    <row r="533" s="13" customFormat="1">
      <c r="A533" s="13"/>
      <c r="B533" s="184"/>
      <c r="C533" s="13"/>
      <c r="D533" s="185" t="s">
        <v>160</v>
      </c>
      <c r="E533" s="186" t="s">
        <v>1</v>
      </c>
      <c r="F533" s="187" t="s">
        <v>615</v>
      </c>
      <c r="G533" s="13"/>
      <c r="H533" s="186" t="s">
        <v>1</v>
      </c>
      <c r="I533" s="188"/>
      <c r="J533" s="13"/>
      <c r="K533" s="13"/>
      <c r="L533" s="184"/>
      <c r="M533" s="189"/>
      <c r="N533" s="190"/>
      <c r="O533" s="190"/>
      <c r="P533" s="190"/>
      <c r="Q533" s="190"/>
      <c r="R533" s="190"/>
      <c r="S533" s="190"/>
      <c r="T533" s="19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86" t="s">
        <v>160</v>
      </c>
      <c r="AU533" s="186" t="s">
        <v>158</v>
      </c>
      <c r="AV533" s="13" t="s">
        <v>85</v>
      </c>
      <c r="AW533" s="13" t="s">
        <v>32</v>
      </c>
      <c r="AX533" s="13" t="s">
        <v>77</v>
      </c>
      <c r="AY533" s="186" t="s">
        <v>150</v>
      </c>
    </row>
    <row r="534" s="14" customFormat="1">
      <c r="A534" s="14"/>
      <c r="B534" s="192"/>
      <c r="C534" s="14"/>
      <c r="D534" s="185" t="s">
        <v>160</v>
      </c>
      <c r="E534" s="193" t="s">
        <v>1</v>
      </c>
      <c r="F534" s="194" t="s">
        <v>616</v>
      </c>
      <c r="G534" s="14"/>
      <c r="H534" s="195">
        <v>358.39999999999996</v>
      </c>
      <c r="I534" s="196"/>
      <c r="J534" s="14"/>
      <c r="K534" s="14"/>
      <c r="L534" s="192"/>
      <c r="M534" s="197"/>
      <c r="N534" s="198"/>
      <c r="O534" s="198"/>
      <c r="P534" s="198"/>
      <c r="Q534" s="198"/>
      <c r="R534" s="198"/>
      <c r="S534" s="198"/>
      <c r="T534" s="19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193" t="s">
        <v>160</v>
      </c>
      <c r="AU534" s="193" t="s">
        <v>158</v>
      </c>
      <c r="AV534" s="14" t="s">
        <v>158</v>
      </c>
      <c r="AW534" s="14" t="s">
        <v>32</v>
      </c>
      <c r="AX534" s="14" t="s">
        <v>77</v>
      </c>
      <c r="AY534" s="193" t="s">
        <v>150</v>
      </c>
    </row>
    <row r="535" s="15" customFormat="1">
      <c r="A535" s="15"/>
      <c r="B535" s="200"/>
      <c r="C535" s="15"/>
      <c r="D535" s="185" t="s">
        <v>160</v>
      </c>
      <c r="E535" s="201" t="s">
        <v>1</v>
      </c>
      <c r="F535" s="202" t="s">
        <v>163</v>
      </c>
      <c r="G535" s="15"/>
      <c r="H535" s="203">
        <v>358.39999999999996</v>
      </c>
      <c r="I535" s="204"/>
      <c r="J535" s="15"/>
      <c r="K535" s="15"/>
      <c r="L535" s="200"/>
      <c r="M535" s="205"/>
      <c r="N535" s="206"/>
      <c r="O535" s="206"/>
      <c r="P535" s="206"/>
      <c r="Q535" s="206"/>
      <c r="R535" s="206"/>
      <c r="S535" s="206"/>
      <c r="T535" s="207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01" t="s">
        <v>160</v>
      </c>
      <c r="AU535" s="201" t="s">
        <v>158</v>
      </c>
      <c r="AV535" s="15" t="s">
        <v>157</v>
      </c>
      <c r="AW535" s="15" t="s">
        <v>32</v>
      </c>
      <c r="AX535" s="15" t="s">
        <v>85</v>
      </c>
      <c r="AY535" s="201" t="s">
        <v>150</v>
      </c>
    </row>
    <row r="536" s="2" customFormat="1" ht="16.5" customHeight="1">
      <c r="A536" s="37"/>
      <c r="B536" s="170"/>
      <c r="C536" s="171" t="s">
        <v>630</v>
      </c>
      <c r="D536" s="171" t="s">
        <v>152</v>
      </c>
      <c r="E536" s="172" t="s">
        <v>631</v>
      </c>
      <c r="F536" s="173" t="s">
        <v>632</v>
      </c>
      <c r="G536" s="174" t="s">
        <v>155</v>
      </c>
      <c r="H536" s="175">
        <v>180.36</v>
      </c>
      <c r="I536" s="176"/>
      <c r="J536" s="177">
        <f>ROUND(I536*H536,2)</f>
        <v>0</v>
      </c>
      <c r="K536" s="173" t="s">
        <v>156</v>
      </c>
      <c r="L536" s="38"/>
      <c r="M536" s="178" t="s">
        <v>1</v>
      </c>
      <c r="N536" s="179" t="s">
        <v>43</v>
      </c>
      <c r="O536" s="76"/>
      <c r="P536" s="180">
        <f>O536*H536</f>
        <v>0</v>
      </c>
      <c r="Q536" s="180">
        <v>0.0065</v>
      </c>
      <c r="R536" s="180">
        <f>Q536*H536</f>
        <v>1.17234</v>
      </c>
      <c r="S536" s="180">
        <v>0</v>
      </c>
      <c r="T536" s="181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82" t="s">
        <v>157</v>
      </c>
      <c r="AT536" s="182" t="s">
        <v>152</v>
      </c>
      <c r="AU536" s="182" t="s">
        <v>158</v>
      </c>
      <c r="AY536" s="18" t="s">
        <v>150</v>
      </c>
      <c r="BE536" s="183">
        <f>IF(N536="základní",J536,0)</f>
        <v>0</v>
      </c>
      <c r="BF536" s="183">
        <f>IF(N536="snížená",J536,0)</f>
        <v>0</v>
      </c>
      <c r="BG536" s="183">
        <f>IF(N536="zákl. přenesená",J536,0)</f>
        <v>0</v>
      </c>
      <c r="BH536" s="183">
        <f>IF(N536="sníž. přenesená",J536,0)</f>
        <v>0</v>
      </c>
      <c r="BI536" s="183">
        <f>IF(N536="nulová",J536,0)</f>
        <v>0</v>
      </c>
      <c r="BJ536" s="18" t="s">
        <v>158</v>
      </c>
      <c r="BK536" s="183">
        <f>ROUND(I536*H536,2)</f>
        <v>0</v>
      </c>
      <c r="BL536" s="18" t="s">
        <v>157</v>
      </c>
      <c r="BM536" s="182" t="s">
        <v>633</v>
      </c>
    </row>
    <row r="537" s="14" customFormat="1">
      <c r="A537" s="14"/>
      <c r="B537" s="192"/>
      <c r="C537" s="14"/>
      <c r="D537" s="185" t="s">
        <v>160</v>
      </c>
      <c r="E537" s="193" t="s">
        <v>1</v>
      </c>
      <c r="F537" s="194" t="s">
        <v>634</v>
      </c>
      <c r="G537" s="14"/>
      <c r="H537" s="195">
        <v>180.36</v>
      </c>
      <c r="I537" s="196"/>
      <c r="J537" s="14"/>
      <c r="K537" s="14"/>
      <c r="L537" s="192"/>
      <c r="M537" s="197"/>
      <c r="N537" s="198"/>
      <c r="O537" s="198"/>
      <c r="P537" s="198"/>
      <c r="Q537" s="198"/>
      <c r="R537" s="198"/>
      <c r="S537" s="198"/>
      <c r="T537" s="19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193" t="s">
        <v>160</v>
      </c>
      <c r="AU537" s="193" t="s">
        <v>158</v>
      </c>
      <c r="AV537" s="14" t="s">
        <v>158</v>
      </c>
      <c r="AW537" s="14" t="s">
        <v>32</v>
      </c>
      <c r="AX537" s="14" t="s">
        <v>77</v>
      </c>
      <c r="AY537" s="193" t="s">
        <v>150</v>
      </c>
    </row>
    <row r="538" s="15" customFormat="1">
      <c r="A538" s="15"/>
      <c r="B538" s="200"/>
      <c r="C538" s="15"/>
      <c r="D538" s="185" t="s">
        <v>160</v>
      </c>
      <c r="E538" s="201" t="s">
        <v>1</v>
      </c>
      <c r="F538" s="202" t="s">
        <v>163</v>
      </c>
      <c r="G538" s="15"/>
      <c r="H538" s="203">
        <v>180.36</v>
      </c>
      <c r="I538" s="204"/>
      <c r="J538" s="15"/>
      <c r="K538" s="15"/>
      <c r="L538" s="200"/>
      <c r="M538" s="205"/>
      <c r="N538" s="206"/>
      <c r="O538" s="206"/>
      <c r="P538" s="206"/>
      <c r="Q538" s="206"/>
      <c r="R538" s="206"/>
      <c r="S538" s="206"/>
      <c r="T538" s="207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01" t="s">
        <v>160</v>
      </c>
      <c r="AU538" s="201" t="s">
        <v>158</v>
      </c>
      <c r="AV538" s="15" t="s">
        <v>157</v>
      </c>
      <c r="AW538" s="15" t="s">
        <v>32</v>
      </c>
      <c r="AX538" s="15" t="s">
        <v>85</v>
      </c>
      <c r="AY538" s="201" t="s">
        <v>150</v>
      </c>
    </row>
    <row r="539" s="2" customFormat="1" ht="24.15" customHeight="1">
      <c r="A539" s="37"/>
      <c r="B539" s="170"/>
      <c r="C539" s="171" t="s">
        <v>635</v>
      </c>
      <c r="D539" s="171" t="s">
        <v>152</v>
      </c>
      <c r="E539" s="172" t="s">
        <v>636</v>
      </c>
      <c r="F539" s="173" t="s">
        <v>637</v>
      </c>
      <c r="G539" s="174" t="s">
        <v>155</v>
      </c>
      <c r="H539" s="175">
        <v>1411.27</v>
      </c>
      <c r="I539" s="176"/>
      <c r="J539" s="177">
        <f>ROUND(I539*H539,2)</f>
        <v>0</v>
      </c>
      <c r="K539" s="173" t="s">
        <v>156</v>
      </c>
      <c r="L539" s="38"/>
      <c r="M539" s="178" t="s">
        <v>1</v>
      </c>
      <c r="N539" s="179" t="s">
        <v>43</v>
      </c>
      <c r="O539" s="76"/>
      <c r="P539" s="180">
        <f>O539*H539</f>
        <v>0</v>
      </c>
      <c r="Q539" s="180">
        <v>0.00025999999999999996</v>
      </c>
      <c r="R539" s="180">
        <f>Q539*H539</f>
        <v>0.3669302</v>
      </c>
      <c r="S539" s="180">
        <v>0</v>
      </c>
      <c r="T539" s="181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82" t="s">
        <v>157</v>
      </c>
      <c r="AT539" s="182" t="s">
        <v>152</v>
      </c>
      <c r="AU539" s="182" t="s">
        <v>158</v>
      </c>
      <c r="AY539" s="18" t="s">
        <v>150</v>
      </c>
      <c r="BE539" s="183">
        <f>IF(N539="základní",J539,0)</f>
        <v>0</v>
      </c>
      <c r="BF539" s="183">
        <f>IF(N539="snížená",J539,0)</f>
        <v>0</v>
      </c>
      <c r="BG539" s="183">
        <f>IF(N539="zákl. přenesená",J539,0)</f>
        <v>0</v>
      </c>
      <c r="BH539" s="183">
        <f>IF(N539="sníž. přenesená",J539,0)</f>
        <v>0</v>
      </c>
      <c r="BI539" s="183">
        <f>IF(N539="nulová",J539,0)</f>
        <v>0</v>
      </c>
      <c r="BJ539" s="18" t="s">
        <v>158</v>
      </c>
      <c r="BK539" s="183">
        <f>ROUND(I539*H539,2)</f>
        <v>0</v>
      </c>
      <c r="BL539" s="18" t="s">
        <v>157</v>
      </c>
      <c r="BM539" s="182" t="s">
        <v>638</v>
      </c>
    </row>
    <row r="540" s="14" customFormat="1">
      <c r="A540" s="14"/>
      <c r="B540" s="192"/>
      <c r="C540" s="14"/>
      <c r="D540" s="185" t="s">
        <v>160</v>
      </c>
      <c r="E540" s="193" t="s">
        <v>1</v>
      </c>
      <c r="F540" s="194" t="s">
        <v>639</v>
      </c>
      <c r="G540" s="14"/>
      <c r="H540" s="195">
        <v>565.17999999999992</v>
      </c>
      <c r="I540" s="196"/>
      <c r="J540" s="14"/>
      <c r="K540" s="14"/>
      <c r="L540" s="192"/>
      <c r="M540" s="197"/>
      <c r="N540" s="198"/>
      <c r="O540" s="198"/>
      <c r="P540" s="198"/>
      <c r="Q540" s="198"/>
      <c r="R540" s="198"/>
      <c r="S540" s="198"/>
      <c r="T540" s="19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193" t="s">
        <v>160</v>
      </c>
      <c r="AU540" s="193" t="s">
        <v>158</v>
      </c>
      <c r="AV540" s="14" t="s">
        <v>158</v>
      </c>
      <c r="AW540" s="14" t="s">
        <v>32</v>
      </c>
      <c r="AX540" s="14" t="s">
        <v>77</v>
      </c>
      <c r="AY540" s="193" t="s">
        <v>150</v>
      </c>
    </row>
    <row r="541" s="14" customFormat="1">
      <c r="A541" s="14"/>
      <c r="B541" s="192"/>
      <c r="C541" s="14"/>
      <c r="D541" s="185" t="s">
        <v>160</v>
      </c>
      <c r="E541" s="193" t="s">
        <v>1</v>
      </c>
      <c r="F541" s="194" t="s">
        <v>640</v>
      </c>
      <c r="G541" s="14"/>
      <c r="H541" s="195">
        <v>565.17999999999992</v>
      </c>
      <c r="I541" s="196"/>
      <c r="J541" s="14"/>
      <c r="K541" s="14"/>
      <c r="L541" s="192"/>
      <c r="M541" s="197"/>
      <c r="N541" s="198"/>
      <c r="O541" s="198"/>
      <c r="P541" s="198"/>
      <c r="Q541" s="198"/>
      <c r="R541" s="198"/>
      <c r="S541" s="198"/>
      <c r="T541" s="19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193" t="s">
        <v>160</v>
      </c>
      <c r="AU541" s="193" t="s">
        <v>158</v>
      </c>
      <c r="AV541" s="14" t="s">
        <v>158</v>
      </c>
      <c r="AW541" s="14" t="s">
        <v>32</v>
      </c>
      <c r="AX541" s="14" t="s">
        <v>77</v>
      </c>
      <c r="AY541" s="193" t="s">
        <v>150</v>
      </c>
    </row>
    <row r="542" s="14" customFormat="1">
      <c r="A542" s="14"/>
      <c r="B542" s="192"/>
      <c r="C542" s="14"/>
      <c r="D542" s="185" t="s">
        <v>160</v>
      </c>
      <c r="E542" s="193" t="s">
        <v>1</v>
      </c>
      <c r="F542" s="194" t="s">
        <v>641</v>
      </c>
      <c r="G542" s="14"/>
      <c r="H542" s="195">
        <v>465.8</v>
      </c>
      <c r="I542" s="196"/>
      <c r="J542" s="14"/>
      <c r="K542" s="14"/>
      <c r="L542" s="192"/>
      <c r="M542" s="197"/>
      <c r="N542" s="198"/>
      <c r="O542" s="198"/>
      <c r="P542" s="198"/>
      <c r="Q542" s="198"/>
      <c r="R542" s="198"/>
      <c r="S542" s="198"/>
      <c r="T542" s="19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193" t="s">
        <v>160</v>
      </c>
      <c r="AU542" s="193" t="s">
        <v>158</v>
      </c>
      <c r="AV542" s="14" t="s">
        <v>158</v>
      </c>
      <c r="AW542" s="14" t="s">
        <v>32</v>
      </c>
      <c r="AX542" s="14" t="s">
        <v>77</v>
      </c>
      <c r="AY542" s="193" t="s">
        <v>150</v>
      </c>
    </row>
    <row r="543" s="14" customFormat="1">
      <c r="A543" s="14"/>
      <c r="B543" s="192"/>
      <c r="C543" s="14"/>
      <c r="D543" s="185" t="s">
        <v>160</v>
      </c>
      <c r="E543" s="193" t="s">
        <v>1</v>
      </c>
      <c r="F543" s="194" t="s">
        <v>642</v>
      </c>
      <c r="G543" s="14"/>
      <c r="H543" s="195">
        <v>-129.4</v>
      </c>
      <c r="I543" s="196"/>
      <c r="J543" s="14"/>
      <c r="K543" s="14"/>
      <c r="L543" s="192"/>
      <c r="M543" s="197"/>
      <c r="N543" s="198"/>
      <c r="O543" s="198"/>
      <c r="P543" s="198"/>
      <c r="Q543" s="198"/>
      <c r="R543" s="198"/>
      <c r="S543" s="198"/>
      <c r="T543" s="19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193" t="s">
        <v>160</v>
      </c>
      <c r="AU543" s="193" t="s">
        <v>158</v>
      </c>
      <c r="AV543" s="14" t="s">
        <v>158</v>
      </c>
      <c r="AW543" s="14" t="s">
        <v>32</v>
      </c>
      <c r="AX543" s="14" t="s">
        <v>77</v>
      </c>
      <c r="AY543" s="193" t="s">
        <v>150</v>
      </c>
    </row>
    <row r="544" s="14" customFormat="1">
      <c r="A544" s="14"/>
      <c r="B544" s="192"/>
      <c r="C544" s="14"/>
      <c r="D544" s="185" t="s">
        <v>160</v>
      </c>
      <c r="E544" s="193" t="s">
        <v>1</v>
      </c>
      <c r="F544" s="194" t="s">
        <v>643</v>
      </c>
      <c r="G544" s="14"/>
      <c r="H544" s="195">
        <v>-235.85</v>
      </c>
      <c r="I544" s="196"/>
      <c r="J544" s="14"/>
      <c r="K544" s="14"/>
      <c r="L544" s="192"/>
      <c r="M544" s="197"/>
      <c r="N544" s="198"/>
      <c r="O544" s="198"/>
      <c r="P544" s="198"/>
      <c r="Q544" s="198"/>
      <c r="R544" s="198"/>
      <c r="S544" s="198"/>
      <c r="T544" s="19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193" t="s">
        <v>160</v>
      </c>
      <c r="AU544" s="193" t="s">
        <v>158</v>
      </c>
      <c r="AV544" s="14" t="s">
        <v>158</v>
      </c>
      <c r="AW544" s="14" t="s">
        <v>32</v>
      </c>
      <c r="AX544" s="14" t="s">
        <v>77</v>
      </c>
      <c r="AY544" s="193" t="s">
        <v>150</v>
      </c>
    </row>
    <row r="545" s="14" customFormat="1">
      <c r="A545" s="14"/>
      <c r="B545" s="192"/>
      <c r="C545" s="14"/>
      <c r="D545" s="185" t="s">
        <v>160</v>
      </c>
      <c r="E545" s="193" t="s">
        <v>1</v>
      </c>
      <c r="F545" s="194" t="s">
        <v>634</v>
      </c>
      <c r="G545" s="14"/>
      <c r="H545" s="195">
        <v>180.36</v>
      </c>
      <c r="I545" s="196"/>
      <c r="J545" s="14"/>
      <c r="K545" s="14"/>
      <c r="L545" s="192"/>
      <c r="M545" s="197"/>
      <c r="N545" s="198"/>
      <c r="O545" s="198"/>
      <c r="P545" s="198"/>
      <c r="Q545" s="198"/>
      <c r="R545" s="198"/>
      <c r="S545" s="198"/>
      <c r="T545" s="19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193" t="s">
        <v>160</v>
      </c>
      <c r="AU545" s="193" t="s">
        <v>158</v>
      </c>
      <c r="AV545" s="14" t="s">
        <v>158</v>
      </c>
      <c r="AW545" s="14" t="s">
        <v>32</v>
      </c>
      <c r="AX545" s="14" t="s">
        <v>77</v>
      </c>
      <c r="AY545" s="193" t="s">
        <v>150</v>
      </c>
    </row>
    <row r="546" s="15" customFormat="1">
      <c r="A546" s="15"/>
      <c r="B546" s="200"/>
      <c r="C546" s="15"/>
      <c r="D546" s="185" t="s">
        <v>160</v>
      </c>
      <c r="E546" s="201" t="s">
        <v>1</v>
      </c>
      <c r="F546" s="202" t="s">
        <v>163</v>
      </c>
      <c r="G546" s="15"/>
      <c r="H546" s="203">
        <v>1411.27</v>
      </c>
      <c r="I546" s="204"/>
      <c r="J546" s="15"/>
      <c r="K546" s="15"/>
      <c r="L546" s="200"/>
      <c r="M546" s="205"/>
      <c r="N546" s="206"/>
      <c r="O546" s="206"/>
      <c r="P546" s="206"/>
      <c r="Q546" s="206"/>
      <c r="R546" s="206"/>
      <c r="S546" s="206"/>
      <c r="T546" s="207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01" t="s">
        <v>160</v>
      </c>
      <c r="AU546" s="201" t="s">
        <v>158</v>
      </c>
      <c r="AV546" s="15" t="s">
        <v>157</v>
      </c>
      <c r="AW546" s="15" t="s">
        <v>32</v>
      </c>
      <c r="AX546" s="15" t="s">
        <v>85</v>
      </c>
      <c r="AY546" s="201" t="s">
        <v>150</v>
      </c>
    </row>
    <row r="547" s="2" customFormat="1" ht="24.15" customHeight="1">
      <c r="A547" s="37"/>
      <c r="B547" s="170"/>
      <c r="C547" s="171" t="s">
        <v>644</v>
      </c>
      <c r="D547" s="171" t="s">
        <v>152</v>
      </c>
      <c r="E547" s="172" t="s">
        <v>645</v>
      </c>
      <c r="F547" s="173" t="s">
        <v>646</v>
      </c>
      <c r="G547" s="174" t="s">
        <v>155</v>
      </c>
      <c r="H547" s="175">
        <v>180.36</v>
      </c>
      <c r="I547" s="176"/>
      <c r="J547" s="177">
        <f>ROUND(I547*H547,2)</f>
        <v>0</v>
      </c>
      <c r="K547" s="173" t="s">
        <v>156</v>
      </c>
      <c r="L547" s="38"/>
      <c r="M547" s="178" t="s">
        <v>1</v>
      </c>
      <c r="N547" s="179" t="s">
        <v>43</v>
      </c>
      <c r="O547" s="76"/>
      <c r="P547" s="180">
        <f>O547*H547</f>
        <v>0</v>
      </c>
      <c r="Q547" s="180">
        <v>0.01838</v>
      </c>
      <c r="R547" s="180">
        <f>Q547*H547</f>
        <v>3.3150168000000004</v>
      </c>
      <c r="S547" s="180">
        <v>0</v>
      </c>
      <c r="T547" s="181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82" t="s">
        <v>157</v>
      </c>
      <c r="AT547" s="182" t="s">
        <v>152</v>
      </c>
      <c r="AU547" s="182" t="s">
        <v>158</v>
      </c>
      <c r="AY547" s="18" t="s">
        <v>150</v>
      </c>
      <c r="BE547" s="183">
        <f>IF(N547="základní",J547,0)</f>
        <v>0</v>
      </c>
      <c r="BF547" s="183">
        <f>IF(N547="snížená",J547,0)</f>
        <v>0</v>
      </c>
      <c r="BG547" s="183">
        <f>IF(N547="zákl. přenesená",J547,0)</f>
        <v>0</v>
      </c>
      <c r="BH547" s="183">
        <f>IF(N547="sníž. přenesená",J547,0)</f>
        <v>0</v>
      </c>
      <c r="BI547" s="183">
        <f>IF(N547="nulová",J547,0)</f>
        <v>0</v>
      </c>
      <c r="BJ547" s="18" t="s">
        <v>158</v>
      </c>
      <c r="BK547" s="183">
        <f>ROUND(I547*H547,2)</f>
        <v>0</v>
      </c>
      <c r="BL547" s="18" t="s">
        <v>157</v>
      </c>
      <c r="BM547" s="182" t="s">
        <v>647</v>
      </c>
    </row>
    <row r="548" s="14" customFormat="1">
      <c r="A548" s="14"/>
      <c r="B548" s="192"/>
      <c r="C548" s="14"/>
      <c r="D548" s="185" t="s">
        <v>160</v>
      </c>
      <c r="E548" s="193" t="s">
        <v>1</v>
      </c>
      <c r="F548" s="194" t="s">
        <v>634</v>
      </c>
      <c r="G548" s="14"/>
      <c r="H548" s="195">
        <v>180.36</v>
      </c>
      <c r="I548" s="196"/>
      <c r="J548" s="14"/>
      <c r="K548" s="14"/>
      <c r="L548" s="192"/>
      <c r="M548" s="197"/>
      <c r="N548" s="198"/>
      <c r="O548" s="198"/>
      <c r="P548" s="198"/>
      <c r="Q548" s="198"/>
      <c r="R548" s="198"/>
      <c r="S548" s="198"/>
      <c r="T548" s="19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193" t="s">
        <v>160</v>
      </c>
      <c r="AU548" s="193" t="s">
        <v>158</v>
      </c>
      <c r="AV548" s="14" t="s">
        <v>158</v>
      </c>
      <c r="AW548" s="14" t="s">
        <v>32</v>
      </c>
      <c r="AX548" s="14" t="s">
        <v>77</v>
      </c>
      <c r="AY548" s="193" t="s">
        <v>150</v>
      </c>
    </row>
    <row r="549" s="15" customFormat="1">
      <c r="A549" s="15"/>
      <c r="B549" s="200"/>
      <c r="C549" s="15"/>
      <c r="D549" s="185" t="s">
        <v>160</v>
      </c>
      <c r="E549" s="201" t="s">
        <v>1</v>
      </c>
      <c r="F549" s="202" t="s">
        <v>163</v>
      </c>
      <c r="G549" s="15"/>
      <c r="H549" s="203">
        <v>180.36</v>
      </c>
      <c r="I549" s="204"/>
      <c r="J549" s="15"/>
      <c r="K549" s="15"/>
      <c r="L549" s="200"/>
      <c r="M549" s="205"/>
      <c r="N549" s="206"/>
      <c r="O549" s="206"/>
      <c r="P549" s="206"/>
      <c r="Q549" s="206"/>
      <c r="R549" s="206"/>
      <c r="S549" s="206"/>
      <c r="T549" s="207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01" t="s">
        <v>160</v>
      </c>
      <c r="AU549" s="201" t="s">
        <v>158</v>
      </c>
      <c r="AV549" s="15" t="s">
        <v>157</v>
      </c>
      <c r="AW549" s="15" t="s">
        <v>32</v>
      </c>
      <c r="AX549" s="15" t="s">
        <v>85</v>
      </c>
      <c r="AY549" s="201" t="s">
        <v>150</v>
      </c>
    </row>
    <row r="550" s="2" customFormat="1" ht="24.15" customHeight="1">
      <c r="A550" s="37"/>
      <c r="B550" s="170"/>
      <c r="C550" s="171" t="s">
        <v>648</v>
      </c>
      <c r="D550" s="171" t="s">
        <v>152</v>
      </c>
      <c r="E550" s="172" t="s">
        <v>649</v>
      </c>
      <c r="F550" s="173" t="s">
        <v>650</v>
      </c>
      <c r="G550" s="174" t="s">
        <v>155</v>
      </c>
      <c r="H550" s="175">
        <v>1230.9100000000002</v>
      </c>
      <c r="I550" s="176"/>
      <c r="J550" s="177">
        <f>ROUND(I550*H550,2)</f>
        <v>0</v>
      </c>
      <c r="K550" s="173" t="s">
        <v>156</v>
      </c>
      <c r="L550" s="38"/>
      <c r="M550" s="178" t="s">
        <v>1</v>
      </c>
      <c r="N550" s="179" t="s">
        <v>43</v>
      </c>
      <c r="O550" s="76"/>
      <c r="P550" s="180">
        <f>O550*H550</f>
        <v>0</v>
      </c>
      <c r="Q550" s="180">
        <v>0.01103</v>
      </c>
      <c r="R550" s="180">
        <f>Q550*H550</f>
        <v>13.576937300000002</v>
      </c>
      <c r="S550" s="180">
        <v>0</v>
      </c>
      <c r="T550" s="181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82" t="s">
        <v>157</v>
      </c>
      <c r="AT550" s="182" t="s">
        <v>152</v>
      </c>
      <c r="AU550" s="182" t="s">
        <v>158</v>
      </c>
      <c r="AY550" s="18" t="s">
        <v>150</v>
      </c>
      <c r="BE550" s="183">
        <f>IF(N550="základní",J550,0)</f>
        <v>0</v>
      </c>
      <c r="BF550" s="183">
        <f>IF(N550="snížená",J550,0)</f>
        <v>0</v>
      </c>
      <c r="BG550" s="183">
        <f>IF(N550="zákl. přenesená",J550,0)</f>
        <v>0</v>
      </c>
      <c r="BH550" s="183">
        <f>IF(N550="sníž. přenesená",J550,0)</f>
        <v>0</v>
      </c>
      <c r="BI550" s="183">
        <f>IF(N550="nulová",J550,0)</f>
        <v>0</v>
      </c>
      <c r="BJ550" s="18" t="s">
        <v>158</v>
      </c>
      <c r="BK550" s="183">
        <f>ROUND(I550*H550,2)</f>
        <v>0</v>
      </c>
      <c r="BL550" s="18" t="s">
        <v>157</v>
      </c>
      <c r="BM550" s="182" t="s">
        <v>651</v>
      </c>
    </row>
    <row r="551" s="14" customFormat="1">
      <c r="A551" s="14"/>
      <c r="B551" s="192"/>
      <c r="C551" s="14"/>
      <c r="D551" s="185" t="s">
        <v>160</v>
      </c>
      <c r="E551" s="193" t="s">
        <v>1</v>
      </c>
      <c r="F551" s="194" t="s">
        <v>639</v>
      </c>
      <c r="G551" s="14"/>
      <c r="H551" s="195">
        <v>565.17999999999992</v>
      </c>
      <c r="I551" s="196"/>
      <c r="J551" s="14"/>
      <c r="K551" s="14"/>
      <c r="L551" s="192"/>
      <c r="M551" s="197"/>
      <c r="N551" s="198"/>
      <c r="O551" s="198"/>
      <c r="P551" s="198"/>
      <c r="Q551" s="198"/>
      <c r="R551" s="198"/>
      <c r="S551" s="198"/>
      <c r="T551" s="19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193" t="s">
        <v>160</v>
      </c>
      <c r="AU551" s="193" t="s">
        <v>158</v>
      </c>
      <c r="AV551" s="14" t="s">
        <v>158</v>
      </c>
      <c r="AW551" s="14" t="s">
        <v>32</v>
      </c>
      <c r="AX551" s="14" t="s">
        <v>77</v>
      </c>
      <c r="AY551" s="193" t="s">
        <v>150</v>
      </c>
    </row>
    <row r="552" s="14" customFormat="1">
      <c r="A552" s="14"/>
      <c r="B552" s="192"/>
      <c r="C552" s="14"/>
      <c r="D552" s="185" t="s">
        <v>160</v>
      </c>
      <c r="E552" s="193" t="s">
        <v>1</v>
      </c>
      <c r="F552" s="194" t="s">
        <v>640</v>
      </c>
      <c r="G552" s="14"/>
      <c r="H552" s="195">
        <v>565.17999999999992</v>
      </c>
      <c r="I552" s="196"/>
      <c r="J552" s="14"/>
      <c r="K552" s="14"/>
      <c r="L552" s="192"/>
      <c r="M552" s="197"/>
      <c r="N552" s="198"/>
      <c r="O552" s="198"/>
      <c r="P552" s="198"/>
      <c r="Q552" s="198"/>
      <c r="R552" s="198"/>
      <c r="S552" s="198"/>
      <c r="T552" s="19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193" t="s">
        <v>160</v>
      </c>
      <c r="AU552" s="193" t="s">
        <v>158</v>
      </c>
      <c r="AV552" s="14" t="s">
        <v>158</v>
      </c>
      <c r="AW552" s="14" t="s">
        <v>32</v>
      </c>
      <c r="AX552" s="14" t="s">
        <v>77</v>
      </c>
      <c r="AY552" s="193" t="s">
        <v>150</v>
      </c>
    </row>
    <row r="553" s="14" customFormat="1">
      <c r="A553" s="14"/>
      <c r="B553" s="192"/>
      <c r="C553" s="14"/>
      <c r="D553" s="185" t="s">
        <v>160</v>
      </c>
      <c r="E553" s="193" t="s">
        <v>1</v>
      </c>
      <c r="F553" s="194" t="s">
        <v>641</v>
      </c>
      <c r="G553" s="14"/>
      <c r="H553" s="195">
        <v>465.8</v>
      </c>
      <c r="I553" s="196"/>
      <c r="J553" s="14"/>
      <c r="K553" s="14"/>
      <c r="L553" s="192"/>
      <c r="M553" s="197"/>
      <c r="N553" s="198"/>
      <c r="O553" s="198"/>
      <c r="P553" s="198"/>
      <c r="Q553" s="198"/>
      <c r="R553" s="198"/>
      <c r="S553" s="198"/>
      <c r="T553" s="19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193" t="s">
        <v>160</v>
      </c>
      <c r="AU553" s="193" t="s">
        <v>158</v>
      </c>
      <c r="AV553" s="14" t="s">
        <v>158</v>
      </c>
      <c r="AW553" s="14" t="s">
        <v>32</v>
      </c>
      <c r="AX553" s="14" t="s">
        <v>77</v>
      </c>
      <c r="AY553" s="193" t="s">
        <v>150</v>
      </c>
    </row>
    <row r="554" s="14" customFormat="1">
      <c r="A554" s="14"/>
      <c r="B554" s="192"/>
      <c r="C554" s="14"/>
      <c r="D554" s="185" t="s">
        <v>160</v>
      </c>
      <c r="E554" s="193" t="s">
        <v>1</v>
      </c>
      <c r="F554" s="194" t="s">
        <v>642</v>
      </c>
      <c r="G554" s="14"/>
      <c r="H554" s="195">
        <v>-129.4</v>
      </c>
      <c r="I554" s="196"/>
      <c r="J554" s="14"/>
      <c r="K554" s="14"/>
      <c r="L554" s="192"/>
      <c r="M554" s="197"/>
      <c r="N554" s="198"/>
      <c r="O554" s="198"/>
      <c r="P554" s="198"/>
      <c r="Q554" s="198"/>
      <c r="R554" s="198"/>
      <c r="S554" s="198"/>
      <c r="T554" s="19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193" t="s">
        <v>160</v>
      </c>
      <c r="AU554" s="193" t="s">
        <v>158</v>
      </c>
      <c r="AV554" s="14" t="s">
        <v>158</v>
      </c>
      <c r="AW554" s="14" t="s">
        <v>32</v>
      </c>
      <c r="AX554" s="14" t="s">
        <v>77</v>
      </c>
      <c r="AY554" s="193" t="s">
        <v>150</v>
      </c>
    </row>
    <row r="555" s="14" customFormat="1">
      <c r="A555" s="14"/>
      <c r="B555" s="192"/>
      <c r="C555" s="14"/>
      <c r="D555" s="185" t="s">
        <v>160</v>
      </c>
      <c r="E555" s="193" t="s">
        <v>1</v>
      </c>
      <c r="F555" s="194" t="s">
        <v>643</v>
      </c>
      <c r="G555" s="14"/>
      <c r="H555" s="195">
        <v>-235.85</v>
      </c>
      <c r="I555" s="196"/>
      <c r="J555" s="14"/>
      <c r="K555" s="14"/>
      <c r="L555" s="192"/>
      <c r="M555" s="197"/>
      <c r="N555" s="198"/>
      <c r="O555" s="198"/>
      <c r="P555" s="198"/>
      <c r="Q555" s="198"/>
      <c r="R555" s="198"/>
      <c r="S555" s="198"/>
      <c r="T555" s="19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193" t="s">
        <v>160</v>
      </c>
      <c r="AU555" s="193" t="s">
        <v>158</v>
      </c>
      <c r="AV555" s="14" t="s">
        <v>158</v>
      </c>
      <c r="AW555" s="14" t="s">
        <v>32</v>
      </c>
      <c r="AX555" s="14" t="s">
        <v>77</v>
      </c>
      <c r="AY555" s="193" t="s">
        <v>150</v>
      </c>
    </row>
    <row r="556" s="15" customFormat="1">
      <c r="A556" s="15"/>
      <c r="B556" s="200"/>
      <c r="C556" s="15"/>
      <c r="D556" s="185" t="s">
        <v>160</v>
      </c>
      <c r="E556" s="201" t="s">
        <v>1</v>
      </c>
      <c r="F556" s="202" t="s">
        <v>163</v>
      </c>
      <c r="G556" s="15"/>
      <c r="H556" s="203">
        <v>1230.9100000000002</v>
      </c>
      <c r="I556" s="204"/>
      <c r="J556" s="15"/>
      <c r="K556" s="15"/>
      <c r="L556" s="200"/>
      <c r="M556" s="205"/>
      <c r="N556" s="206"/>
      <c r="O556" s="206"/>
      <c r="P556" s="206"/>
      <c r="Q556" s="206"/>
      <c r="R556" s="206"/>
      <c r="S556" s="206"/>
      <c r="T556" s="207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01" t="s">
        <v>160</v>
      </c>
      <c r="AU556" s="201" t="s">
        <v>158</v>
      </c>
      <c r="AV556" s="15" t="s">
        <v>157</v>
      </c>
      <c r="AW556" s="15" t="s">
        <v>32</v>
      </c>
      <c r="AX556" s="15" t="s">
        <v>85</v>
      </c>
      <c r="AY556" s="201" t="s">
        <v>150</v>
      </c>
    </row>
    <row r="557" s="2" customFormat="1" ht="21.75" customHeight="1">
      <c r="A557" s="37"/>
      <c r="B557" s="170"/>
      <c r="C557" s="171" t="s">
        <v>652</v>
      </c>
      <c r="D557" s="171" t="s">
        <v>152</v>
      </c>
      <c r="E557" s="172" t="s">
        <v>653</v>
      </c>
      <c r="F557" s="173" t="s">
        <v>654</v>
      </c>
      <c r="G557" s="174" t="s">
        <v>155</v>
      </c>
      <c r="H557" s="175">
        <v>34.258000000000004</v>
      </c>
      <c r="I557" s="176"/>
      <c r="J557" s="177">
        <f>ROUND(I557*H557,2)</f>
        <v>0</v>
      </c>
      <c r="K557" s="173" t="s">
        <v>156</v>
      </c>
      <c r="L557" s="38"/>
      <c r="M557" s="178" t="s">
        <v>1</v>
      </c>
      <c r="N557" s="179" t="s">
        <v>43</v>
      </c>
      <c r="O557" s="76"/>
      <c r="P557" s="180">
        <f>O557*H557</f>
        <v>0</v>
      </c>
      <c r="Q557" s="180">
        <v>0.00025999999999999996</v>
      </c>
      <c r="R557" s="180">
        <f>Q557*H557</f>
        <v>0.0089070799999999984</v>
      </c>
      <c r="S557" s="180">
        <v>0</v>
      </c>
      <c r="T557" s="181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182" t="s">
        <v>157</v>
      </c>
      <c r="AT557" s="182" t="s">
        <v>152</v>
      </c>
      <c r="AU557" s="182" t="s">
        <v>158</v>
      </c>
      <c r="AY557" s="18" t="s">
        <v>150</v>
      </c>
      <c r="BE557" s="183">
        <f>IF(N557="základní",J557,0)</f>
        <v>0</v>
      </c>
      <c r="BF557" s="183">
        <f>IF(N557="snížená",J557,0)</f>
        <v>0</v>
      </c>
      <c r="BG557" s="183">
        <f>IF(N557="zákl. přenesená",J557,0)</f>
        <v>0</v>
      </c>
      <c r="BH557" s="183">
        <f>IF(N557="sníž. přenesená",J557,0)</f>
        <v>0</v>
      </c>
      <c r="BI557" s="183">
        <f>IF(N557="nulová",J557,0)</f>
        <v>0</v>
      </c>
      <c r="BJ557" s="18" t="s">
        <v>158</v>
      </c>
      <c r="BK557" s="183">
        <f>ROUND(I557*H557,2)</f>
        <v>0</v>
      </c>
      <c r="BL557" s="18" t="s">
        <v>157</v>
      </c>
      <c r="BM557" s="182" t="s">
        <v>655</v>
      </c>
    </row>
    <row r="558" s="14" customFormat="1">
      <c r="A558" s="14"/>
      <c r="B558" s="192"/>
      <c r="C558" s="14"/>
      <c r="D558" s="185" t="s">
        <v>160</v>
      </c>
      <c r="E558" s="193" t="s">
        <v>1</v>
      </c>
      <c r="F558" s="194" t="s">
        <v>656</v>
      </c>
      <c r="G558" s="14"/>
      <c r="H558" s="195">
        <v>34.258000000000004</v>
      </c>
      <c r="I558" s="196"/>
      <c r="J558" s="14"/>
      <c r="K558" s="14"/>
      <c r="L558" s="192"/>
      <c r="M558" s="197"/>
      <c r="N558" s="198"/>
      <c r="O558" s="198"/>
      <c r="P558" s="198"/>
      <c r="Q558" s="198"/>
      <c r="R558" s="198"/>
      <c r="S558" s="198"/>
      <c r="T558" s="19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193" t="s">
        <v>160</v>
      </c>
      <c r="AU558" s="193" t="s">
        <v>158</v>
      </c>
      <c r="AV558" s="14" t="s">
        <v>158</v>
      </c>
      <c r="AW558" s="14" t="s">
        <v>32</v>
      </c>
      <c r="AX558" s="14" t="s">
        <v>77</v>
      </c>
      <c r="AY558" s="193" t="s">
        <v>150</v>
      </c>
    </row>
    <row r="559" s="15" customFormat="1">
      <c r="A559" s="15"/>
      <c r="B559" s="200"/>
      <c r="C559" s="15"/>
      <c r="D559" s="185" t="s">
        <v>160</v>
      </c>
      <c r="E559" s="201" t="s">
        <v>1</v>
      </c>
      <c r="F559" s="202" t="s">
        <v>163</v>
      </c>
      <c r="G559" s="15"/>
      <c r="H559" s="203">
        <v>34.258000000000004</v>
      </c>
      <c r="I559" s="204"/>
      <c r="J559" s="15"/>
      <c r="K559" s="15"/>
      <c r="L559" s="200"/>
      <c r="M559" s="205"/>
      <c r="N559" s="206"/>
      <c r="O559" s="206"/>
      <c r="P559" s="206"/>
      <c r="Q559" s="206"/>
      <c r="R559" s="206"/>
      <c r="S559" s="206"/>
      <c r="T559" s="207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01" t="s">
        <v>160</v>
      </c>
      <c r="AU559" s="201" t="s">
        <v>158</v>
      </c>
      <c r="AV559" s="15" t="s">
        <v>157</v>
      </c>
      <c r="AW559" s="15" t="s">
        <v>32</v>
      </c>
      <c r="AX559" s="15" t="s">
        <v>85</v>
      </c>
      <c r="AY559" s="201" t="s">
        <v>150</v>
      </c>
    </row>
    <row r="560" s="2" customFormat="1" ht="24.15" customHeight="1">
      <c r="A560" s="37"/>
      <c r="B560" s="170"/>
      <c r="C560" s="171" t="s">
        <v>657</v>
      </c>
      <c r="D560" s="171" t="s">
        <v>152</v>
      </c>
      <c r="E560" s="172" t="s">
        <v>658</v>
      </c>
      <c r="F560" s="173" t="s">
        <v>659</v>
      </c>
      <c r="G560" s="174" t="s">
        <v>155</v>
      </c>
      <c r="H560" s="175">
        <v>34.258000000000004</v>
      </c>
      <c r="I560" s="176"/>
      <c r="J560" s="177">
        <f>ROUND(I560*H560,2)</f>
        <v>0</v>
      </c>
      <c r="K560" s="173" t="s">
        <v>156</v>
      </c>
      <c r="L560" s="38"/>
      <c r="M560" s="178" t="s">
        <v>1</v>
      </c>
      <c r="N560" s="179" t="s">
        <v>43</v>
      </c>
      <c r="O560" s="76"/>
      <c r="P560" s="180">
        <f>O560*H560</f>
        <v>0</v>
      </c>
      <c r="Q560" s="180">
        <v>0.00438</v>
      </c>
      <c r="R560" s="180">
        <f>Q560*H560</f>
        <v>0.15005004000000003</v>
      </c>
      <c r="S560" s="180">
        <v>0</v>
      </c>
      <c r="T560" s="181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82" t="s">
        <v>157</v>
      </c>
      <c r="AT560" s="182" t="s">
        <v>152</v>
      </c>
      <c r="AU560" s="182" t="s">
        <v>158</v>
      </c>
      <c r="AY560" s="18" t="s">
        <v>150</v>
      </c>
      <c r="BE560" s="183">
        <f>IF(N560="základní",J560,0)</f>
        <v>0</v>
      </c>
      <c r="BF560" s="183">
        <f>IF(N560="snížená",J560,0)</f>
        <v>0</v>
      </c>
      <c r="BG560" s="183">
        <f>IF(N560="zákl. přenesená",J560,0)</f>
        <v>0</v>
      </c>
      <c r="BH560" s="183">
        <f>IF(N560="sníž. přenesená",J560,0)</f>
        <v>0</v>
      </c>
      <c r="BI560" s="183">
        <f>IF(N560="nulová",J560,0)</f>
        <v>0</v>
      </c>
      <c r="BJ560" s="18" t="s">
        <v>158</v>
      </c>
      <c r="BK560" s="183">
        <f>ROUND(I560*H560,2)</f>
        <v>0</v>
      </c>
      <c r="BL560" s="18" t="s">
        <v>157</v>
      </c>
      <c r="BM560" s="182" t="s">
        <v>660</v>
      </c>
    </row>
    <row r="561" s="14" customFormat="1">
      <c r="A561" s="14"/>
      <c r="B561" s="192"/>
      <c r="C561" s="14"/>
      <c r="D561" s="185" t="s">
        <v>160</v>
      </c>
      <c r="E561" s="193" t="s">
        <v>1</v>
      </c>
      <c r="F561" s="194" t="s">
        <v>656</v>
      </c>
      <c r="G561" s="14"/>
      <c r="H561" s="195">
        <v>34.258000000000004</v>
      </c>
      <c r="I561" s="196"/>
      <c r="J561" s="14"/>
      <c r="K561" s="14"/>
      <c r="L561" s="192"/>
      <c r="M561" s="197"/>
      <c r="N561" s="198"/>
      <c r="O561" s="198"/>
      <c r="P561" s="198"/>
      <c r="Q561" s="198"/>
      <c r="R561" s="198"/>
      <c r="S561" s="198"/>
      <c r="T561" s="19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193" t="s">
        <v>160</v>
      </c>
      <c r="AU561" s="193" t="s">
        <v>158</v>
      </c>
      <c r="AV561" s="14" t="s">
        <v>158</v>
      </c>
      <c r="AW561" s="14" t="s">
        <v>32</v>
      </c>
      <c r="AX561" s="14" t="s">
        <v>77</v>
      </c>
      <c r="AY561" s="193" t="s">
        <v>150</v>
      </c>
    </row>
    <row r="562" s="15" customFormat="1">
      <c r="A562" s="15"/>
      <c r="B562" s="200"/>
      <c r="C562" s="15"/>
      <c r="D562" s="185" t="s">
        <v>160</v>
      </c>
      <c r="E562" s="201" t="s">
        <v>1</v>
      </c>
      <c r="F562" s="202" t="s">
        <v>163</v>
      </c>
      <c r="G562" s="15"/>
      <c r="H562" s="203">
        <v>34.258000000000004</v>
      </c>
      <c r="I562" s="204"/>
      <c r="J562" s="15"/>
      <c r="K562" s="15"/>
      <c r="L562" s="200"/>
      <c r="M562" s="205"/>
      <c r="N562" s="206"/>
      <c r="O562" s="206"/>
      <c r="P562" s="206"/>
      <c r="Q562" s="206"/>
      <c r="R562" s="206"/>
      <c r="S562" s="206"/>
      <c r="T562" s="207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01" t="s">
        <v>160</v>
      </c>
      <c r="AU562" s="201" t="s">
        <v>158</v>
      </c>
      <c r="AV562" s="15" t="s">
        <v>157</v>
      </c>
      <c r="AW562" s="15" t="s">
        <v>32</v>
      </c>
      <c r="AX562" s="15" t="s">
        <v>85</v>
      </c>
      <c r="AY562" s="201" t="s">
        <v>150</v>
      </c>
    </row>
    <row r="563" s="2" customFormat="1" ht="24.15" customHeight="1">
      <c r="A563" s="37"/>
      <c r="B563" s="170"/>
      <c r="C563" s="171" t="s">
        <v>661</v>
      </c>
      <c r="D563" s="171" t="s">
        <v>152</v>
      </c>
      <c r="E563" s="172" t="s">
        <v>662</v>
      </c>
      <c r="F563" s="173" t="s">
        <v>663</v>
      </c>
      <c r="G563" s="174" t="s">
        <v>155</v>
      </c>
      <c r="H563" s="175">
        <v>34.258000000000004</v>
      </c>
      <c r="I563" s="176"/>
      <c r="J563" s="177">
        <f>ROUND(I563*H563,2)</f>
        <v>0</v>
      </c>
      <c r="K563" s="173" t="s">
        <v>156</v>
      </c>
      <c r="L563" s="38"/>
      <c r="M563" s="178" t="s">
        <v>1</v>
      </c>
      <c r="N563" s="179" t="s">
        <v>43</v>
      </c>
      <c r="O563" s="76"/>
      <c r="P563" s="180">
        <f>O563*H563</f>
        <v>0</v>
      </c>
      <c r="Q563" s="180">
        <v>0.00013999999999999998</v>
      </c>
      <c r="R563" s="180">
        <f>Q563*H563</f>
        <v>0.00479612</v>
      </c>
      <c r="S563" s="180">
        <v>0</v>
      </c>
      <c r="T563" s="181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82" t="s">
        <v>157</v>
      </c>
      <c r="AT563" s="182" t="s">
        <v>152</v>
      </c>
      <c r="AU563" s="182" t="s">
        <v>158</v>
      </c>
      <c r="AY563" s="18" t="s">
        <v>150</v>
      </c>
      <c r="BE563" s="183">
        <f>IF(N563="základní",J563,0)</f>
        <v>0</v>
      </c>
      <c r="BF563" s="183">
        <f>IF(N563="snížená",J563,0)</f>
        <v>0</v>
      </c>
      <c r="BG563" s="183">
        <f>IF(N563="zákl. přenesená",J563,0)</f>
        <v>0</v>
      </c>
      <c r="BH563" s="183">
        <f>IF(N563="sníž. přenesená",J563,0)</f>
        <v>0</v>
      </c>
      <c r="BI563" s="183">
        <f>IF(N563="nulová",J563,0)</f>
        <v>0</v>
      </c>
      <c r="BJ563" s="18" t="s">
        <v>158</v>
      </c>
      <c r="BK563" s="183">
        <f>ROUND(I563*H563,2)</f>
        <v>0</v>
      </c>
      <c r="BL563" s="18" t="s">
        <v>157</v>
      </c>
      <c r="BM563" s="182" t="s">
        <v>664</v>
      </c>
    </row>
    <row r="564" s="14" customFormat="1">
      <c r="A564" s="14"/>
      <c r="B564" s="192"/>
      <c r="C564" s="14"/>
      <c r="D564" s="185" t="s">
        <v>160</v>
      </c>
      <c r="E564" s="193" t="s">
        <v>1</v>
      </c>
      <c r="F564" s="194" t="s">
        <v>656</v>
      </c>
      <c r="G564" s="14"/>
      <c r="H564" s="195">
        <v>34.258000000000004</v>
      </c>
      <c r="I564" s="196"/>
      <c r="J564" s="14"/>
      <c r="K564" s="14"/>
      <c r="L564" s="192"/>
      <c r="M564" s="197"/>
      <c r="N564" s="198"/>
      <c r="O564" s="198"/>
      <c r="P564" s="198"/>
      <c r="Q564" s="198"/>
      <c r="R564" s="198"/>
      <c r="S564" s="198"/>
      <c r="T564" s="19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193" t="s">
        <v>160</v>
      </c>
      <c r="AU564" s="193" t="s">
        <v>158</v>
      </c>
      <c r="AV564" s="14" t="s">
        <v>158</v>
      </c>
      <c r="AW564" s="14" t="s">
        <v>32</v>
      </c>
      <c r="AX564" s="14" t="s">
        <v>77</v>
      </c>
      <c r="AY564" s="193" t="s">
        <v>150</v>
      </c>
    </row>
    <row r="565" s="15" customFormat="1">
      <c r="A565" s="15"/>
      <c r="B565" s="200"/>
      <c r="C565" s="15"/>
      <c r="D565" s="185" t="s">
        <v>160</v>
      </c>
      <c r="E565" s="201" t="s">
        <v>1</v>
      </c>
      <c r="F565" s="202" t="s">
        <v>163</v>
      </c>
      <c r="G565" s="15"/>
      <c r="H565" s="203">
        <v>34.258000000000004</v>
      </c>
      <c r="I565" s="204"/>
      <c r="J565" s="15"/>
      <c r="K565" s="15"/>
      <c r="L565" s="200"/>
      <c r="M565" s="205"/>
      <c r="N565" s="206"/>
      <c r="O565" s="206"/>
      <c r="P565" s="206"/>
      <c r="Q565" s="206"/>
      <c r="R565" s="206"/>
      <c r="S565" s="206"/>
      <c r="T565" s="207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01" t="s">
        <v>160</v>
      </c>
      <c r="AU565" s="201" t="s">
        <v>158</v>
      </c>
      <c r="AV565" s="15" t="s">
        <v>157</v>
      </c>
      <c r="AW565" s="15" t="s">
        <v>32</v>
      </c>
      <c r="AX565" s="15" t="s">
        <v>85</v>
      </c>
      <c r="AY565" s="201" t="s">
        <v>150</v>
      </c>
    </row>
    <row r="566" s="2" customFormat="1" ht="24.15" customHeight="1">
      <c r="A566" s="37"/>
      <c r="B566" s="170"/>
      <c r="C566" s="171" t="s">
        <v>665</v>
      </c>
      <c r="D566" s="171" t="s">
        <v>152</v>
      </c>
      <c r="E566" s="172" t="s">
        <v>666</v>
      </c>
      <c r="F566" s="173" t="s">
        <v>667</v>
      </c>
      <c r="G566" s="174" t="s">
        <v>155</v>
      </c>
      <c r="H566" s="175">
        <v>34.258000000000004</v>
      </c>
      <c r="I566" s="176"/>
      <c r="J566" s="177">
        <f>ROUND(I566*H566,2)</f>
        <v>0</v>
      </c>
      <c r="K566" s="173" t="s">
        <v>156</v>
      </c>
      <c r="L566" s="38"/>
      <c r="M566" s="178" t="s">
        <v>1</v>
      </c>
      <c r="N566" s="179" t="s">
        <v>43</v>
      </c>
      <c r="O566" s="76"/>
      <c r="P566" s="180">
        <f>O566*H566</f>
        <v>0</v>
      </c>
      <c r="Q566" s="180">
        <v>0.00458</v>
      </c>
      <c r="R566" s="180">
        <f>Q566*H566</f>
        <v>0.15690164</v>
      </c>
      <c r="S566" s="180">
        <v>0</v>
      </c>
      <c r="T566" s="181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182" t="s">
        <v>157</v>
      </c>
      <c r="AT566" s="182" t="s">
        <v>152</v>
      </c>
      <c r="AU566" s="182" t="s">
        <v>158</v>
      </c>
      <c r="AY566" s="18" t="s">
        <v>150</v>
      </c>
      <c r="BE566" s="183">
        <f>IF(N566="základní",J566,0)</f>
        <v>0</v>
      </c>
      <c r="BF566" s="183">
        <f>IF(N566="snížená",J566,0)</f>
        <v>0</v>
      </c>
      <c r="BG566" s="183">
        <f>IF(N566="zákl. přenesená",J566,0)</f>
        <v>0</v>
      </c>
      <c r="BH566" s="183">
        <f>IF(N566="sníž. přenesená",J566,0)</f>
        <v>0</v>
      </c>
      <c r="BI566" s="183">
        <f>IF(N566="nulová",J566,0)</f>
        <v>0</v>
      </c>
      <c r="BJ566" s="18" t="s">
        <v>158</v>
      </c>
      <c r="BK566" s="183">
        <f>ROUND(I566*H566,2)</f>
        <v>0</v>
      </c>
      <c r="BL566" s="18" t="s">
        <v>157</v>
      </c>
      <c r="BM566" s="182" t="s">
        <v>668</v>
      </c>
    </row>
    <row r="567" s="14" customFormat="1">
      <c r="A567" s="14"/>
      <c r="B567" s="192"/>
      <c r="C567" s="14"/>
      <c r="D567" s="185" t="s">
        <v>160</v>
      </c>
      <c r="E567" s="193" t="s">
        <v>1</v>
      </c>
      <c r="F567" s="194" t="s">
        <v>656</v>
      </c>
      <c r="G567" s="14"/>
      <c r="H567" s="195">
        <v>34.258000000000004</v>
      </c>
      <c r="I567" s="196"/>
      <c r="J567" s="14"/>
      <c r="K567" s="14"/>
      <c r="L567" s="192"/>
      <c r="M567" s="197"/>
      <c r="N567" s="198"/>
      <c r="O567" s="198"/>
      <c r="P567" s="198"/>
      <c r="Q567" s="198"/>
      <c r="R567" s="198"/>
      <c r="S567" s="198"/>
      <c r="T567" s="19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193" t="s">
        <v>160</v>
      </c>
      <c r="AU567" s="193" t="s">
        <v>158</v>
      </c>
      <c r="AV567" s="14" t="s">
        <v>158</v>
      </c>
      <c r="AW567" s="14" t="s">
        <v>32</v>
      </c>
      <c r="AX567" s="14" t="s">
        <v>77</v>
      </c>
      <c r="AY567" s="193" t="s">
        <v>150</v>
      </c>
    </row>
    <row r="568" s="15" customFormat="1">
      <c r="A568" s="15"/>
      <c r="B568" s="200"/>
      <c r="C568" s="15"/>
      <c r="D568" s="185" t="s">
        <v>160</v>
      </c>
      <c r="E568" s="201" t="s">
        <v>1</v>
      </c>
      <c r="F568" s="202" t="s">
        <v>163</v>
      </c>
      <c r="G568" s="15"/>
      <c r="H568" s="203">
        <v>34.258000000000004</v>
      </c>
      <c r="I568" s="204"/>
      <c r="J568" s="15"/>
      <c r="K568" s="15"/>
      <c r="L568" s="200"/>
      <c r="M568" s="205"/>
      <c r="N568" s="206"/>
      <c r="O568" s="206"/>
      <c r="P568" s="206"/>
      <c r="Q568" s="206"/>
      <c r="R568" s="206"/>
      <c r="S568" s="206"/>
      <c r="T568" s="207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01" t="s">
        <v>160</v>
      </c>
      <c r="AU568" s="201" t="s">
        <v>158</v>
      </c>
      <c r="AV568" s="15" t="s">
        <v>157</v>
      </c>
      <c r="AW568" s="15" t="s">
        <v>32</v>
      </c>
      <c r="AX568" s="15" t="s">
        <v>85</v>
      </c>
      <c r="AY568" s="201" t="s">
        <v>150</v>
      </c>
    </row>
    <row r="569" s="2" customFormat="1" ht="24.15" customHeight="1">
      <c r="A569" s="37"/>
      <c r="B569" s="170"/>
      <c r="C569" s="171" t="s">
        <v>669</v>
      </c>
      <c r="D569" s="171" t="s">
        <v>152</v>
      </c>
      <c r="E569" s="172" t="s">
        <v>670</v>
      </c>
      <c r="F569" s="173" t="s">
        <v>671</v>
      </c>
      <c r="G569" s="174" t="s">
        <v>448</v>
      </c>
      <c r="H569" s="175">
        <v>785</v>
      </c>
      <c r="I569" s="176"/>
      <c r="J569" s="177">
        <f>ROUND(I569*H569,2)</f>
        <v>0</v>
      </c>
      <c r="K569" s="173" t="s">
        <v>156</v>
      </c>
      <c r="L569" s="38"/>
      <c r="M569" s="178" t="s">
        <v>1</v>
      </c>
      <c r="N569" s="179" t="s">
        <v>43</v>
      </c>
      <c r="O569" s="76"/>
      <c r="P569" s="180">
        <f>O569*H569</f>
        <v>0</v>
      </c>
      <c r="Q569" s="180">
        <v>0</v>
      </c>
      <c r="R569" s="180">
        <f>Q569*H569</f>
        <v>0</v>
      </c>
      <c r="S569" s="180">
        <v>0</v>
      </c>
      <c r="T569" s="181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82" t="s">
        <v>157</v>
      </c>
      <c r="AT569" s="182" t="s">
        <v>152</v>
      </c>
      <c r="AU569" s="182" t="s">
        <v>158</v>
      </c>
      <c r="AY569" s="18" t="s">
        <v>150</v>
      </c>
      <c r="BE569" s="183">
        <f>IF(N569="základní",J569,0)</f>
        <v>0</v>
      </c>
      <c r="BF569" s="183">
        <f>IF(N569="snížená",J569,0)</f>
        <v>0</v>
      </c>
      <c r="BG569" s="183">
        <f>IF(N569="zákl. přenesená",J569,0)</f>
        <v>0</v>
      </c>
      <c r="BH569" s="183">
        <f>IF(N569="sníž. přenesená",J569,0)</f>
        <v>0</v>
      </c>
      <c r="BI569" s="183">
        <f>IF(N569="nulová",J569,0)</f>
        <v>0</v>
      </c>
      <c r="BJ569" s="18" t="s">
        <v>158</v>
      </c>
      <c r="BK569" s="183">
        <f>ROUND(I569*H569,2)</f>
        <v>0</v>
      </c>
      <c r="BL569" s="18" t="s">
        <v>157</v>
      </c>
      <c r="BM569" s="182" t="s">
        <v>672</v>
      </c>
    </row>
    <row r="570" s="2" customFormat="1" ht="21.75" customHeight="1">
      <c r="A570" s="37"/>
      <c r="B570" s="170"/>
      <c r="C570" s="208" t="s">
        <v>673</v>
      </c>
      <c r="D570" s="208" t="s">
        <v>470</v>
      </c>
      <c r="E570" s="209" t="s">
        <v>674</v>
      </c>
      <c r="F570" s="210" t="s">
        <v>675</v>
      </c>
      <c r="G570" s="211" t="s">
        <v>448</v>
      </c>
      <c r="H570" s="212">
        <v>824.25</v>
      </c>
      <c r="I570" s="213"/>
      <c r="J570" s="214">
        <f>ROUND(I570*H570,2)</f>
        <v>0</v>
      </c>
      <c r="K570" s="210" t="s">
        <v>156</v>
      </c>
      <c r="L570" s="215"/>
      <c r="M570" s="216" t="s">
        <v>1</v>
      </c>
      <c r="N570" s="217" t="s">
        <v>43</v>
      </c>
      <c r="O570" s="76"/>
      <c r="P570" s="180">
        <f>O570*H570</f>
        <v>0</v>
      </c>
      <c r="Q570" s="180">
        <v>0.00012</v>
      </c>
      <c r="R570" s="180">
        <f>Q570*H570</f>
        <v>0.09891</v>
      </c>
      <c r="S570" s="180">
        <v>0</v>
      </c>
      <c r="T570" s="181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182" t="s">
        <v>203</v>
      </c>
      <c r="AT570" s="182" t="s">
        <v>470</v>
      </c>
      <c r="AU570" s="182" t="s">
        <v>158</v>
      </c>
      <c r="AY570" s="18" t="s">
        <v>150</v>
      </c>
      <c r="BE570" s="183">
        <f>IF(N570="základní",J570,0)</f>
        <v>0</v>
      </c>
      <c r="BF570" s="183">
        <f>IF(N570="snížená",J570,0)</f>
        <v>0</v>
      </c>
      <c r="BG570" s="183">
        <f>IF(N570="zákl. přenesená",J570,0)</f>
        <v>0</v>
      </c>
      <c r="BH570" s="183">
        <f>IF(N570="sníž. přenesená",J570,0)</f>
        <v>0</v>
      </c>
      <c r="BI570" s="183">
        <f>IF(N570="nulová",J570,0)</f>
        <v>0</v>
      </c>
      <c r="BJ570" s="18" t="s">
        <v>158</v>
      </c>
      <c r="BK570" s="183">
        <f>ROUND(I570*H570,2)</f>
        <v>0</v>
      </c>
      <c r="BL570" s="18" t="s">
        <v>157</v>
      </c>
      <c r="BM570" s="182" t="s">
        <v>676</v>
      </c>
    </row>
    <row r="571" s="14" customFormat="1">
      <c r="A571" s="14"/>
      <c r="B571" s="192"/>
      <c r="C571" s="14"/>
      <c r="D571" s="185" t="s">
        <v>160</v>
      </c>
      <c r="E571" s="14"/>
      <c r="F571" s="194" t="s">
        <v>677</v>
      </c>
      <c r="G571" s="14"/>
      <c r="H571" s="195">
        <v>824.25</v>
      </c>
      <c r="I571" s="196"/>
      <c r="J571" s="14"/>
      <c r="K571" s="14"/>
      <c r="L571" s="192"/>
      <c r="M571" s="197"/>
      <c r="N571" s="198"/>
      <c r="O571" s="198"/>
      <c r="P571" s="198"/>
      <c r="Q571" s="198"/>
      <c r="R571" s="198"/>
      <c r="S571" s="198"/>
      <c r="T571" s="19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193" t="s">
        <v>160</v>
      </c>
      <c r="AU571" s="193" t="s">
        <v>158</v>
      </c>
      <c r="AV571" s="14" t="s">
        <v>158</v>
      </c>
      <c r="AW571" s="14" t="s">
        <v>3</v>
      </c>
      <c r="AX571" s="14" t="s">
        <v>85</v>
      </c>
      <c r="AY571" s="193" t="s">
        <v>150</v>
      </c>
    </row>
    <row r="572" s="2" customFormat="1" ht="24.15" customHeight="1">
      <c r="A572" s="37"/>
      <c r="B572" s="170"/>
      <c r="C572" s="171" t="s">
        <v>678</v>
      </c>
      <c r="D572" s="171" t="s">
        <v>152</v>
      </c>
      <c r="E572" s="172" t="s">
        <v>679</v>
      </c>
      <c r="F572" s="173" t="s">
        <v>680</v>
      </c>
      <c r="G572" s="174" t="s">
        <v>448</v>
      </c>
      <c r="H572" s="175">
        <v>224</v>
      </c>
      <c r="I572" s="176"/>
      <c r="J572" s="177">
        <f>ROUND(I572*H572,2)</f>
        <v>0</v>
      </c>
      <c r="K572" s="173" t="s">
        <v>156</v>
      </c>
      <c r="L572" s="38"/>
      <c r="M572" s="178" t="s">
        <v>1</v>
      </c>
      <c r="N572" s="179" t="s">
        <v>43</v>
      </c>
      <c r="O572" s="76"/>
      <c r="P572" s="180">
        <f>O572*H572</f>
        <v>0</v>
      </c>
      <c r="Q572" s="180">
        <v>0</v>
      </c>
      <c r="R572" s="180">
        <f>Q572*H572</f>
        <v>0</v>
      </c>
      <c r="S572" s="180">
        <v>0</v>
      </c>
      <c r="T572" s="181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82" t="s">
        <v>157</v>
      </c>
      <c r="AT572" s="182" t="s">
        <v>152</v>
      </c>
      <c r="AU572" s="182" t="s">
        <v>158</v>
      </c>
      <c r="AY572" s="18" t="s">
        <v>150</v>
      </c>
      <c r="BE572" s="183">
        <f>IF(N572="základní",J572,0)</f>
        <v>0</v>
      </c>
      <c r="BF572" s="183">
        <f>IF(N572="snížená",J572,0)</f>
        <v>0</v>
      </c>
      <c r="BG572" s="183">
        <f>IF(N572="zákl. přenesená",J572,0)</f>
        <v>0</v>
      </c>
      <c r="BH572" s="183">
        <f>IF(N572="sníž. přenesená",J572,0)</f>
        <v>0</v>
      </c>
      <c r="BI572" s="183">
        <f>IF(N572="nulová",J572,0)</f>
        <v>0</v>
      </c>
      <c r="BJ572" s="18" t="s">
        <v>158</v>
      </c>
      <c r="BK572" s="183">
        <f>ROUND(I572*H572,2)</f>
        <v>0</v>
      </c>
      <c r="BL572" s="18" t="s">
        <v>157</v>
      </c>
      <c r="BM572" s="182" t="s">
        <v>681</v>
      </c>
    </row>
    <row r="573" s="2" customFormat="1" ht="24.15" customHeight="1">
      <c r="A573" s="37"/>
      <c r="B573" s="170"/>
      <c r="C573" s="208" t="s">
        <v>682</v>
      </c>
      <c r="D573" s="208" t="s">
        <v>470</v>
      </c>
      <c r="E573" s="209" t="s">
        <v>683</v>
      </c>
      <c r="F573" s="210" t="s">
        <v>684</v>
      </c>
      <c r="G573" s="211" t="s">
        <v>448</v>
      </c>
      <c r="H573" s="212">
        <v>235.2</v>
      </c>
      <c r="I573" s="213"/>
      <c r="J573" s="214">
        <f>ROUND(I573*H573,2)</f>
        <v>0</v>
      </c>
      <c r="K573" s="210" t="s">
        <v>156</v>
      </c>
      <c r="L573" s="215"/>
      <c r="M573" s="216" t="s">
        <v>1</v>
      </c>
      <c r="N573" s="217" t="s">
        <v>43</v>
      </c>
      <c r="O573" s="76"/>
      <c r="P573" s="180">
        <f>O573*H573</f>
        <v>0</v>
      </c>
      <c r="Q573" s="180">
        <v>4E-05</v>
      </c>
      <c r="R573" s="180">
        <f>Q573*H573</f>
        <v>0.009408</v>
      </c>
      <c r="S573" s="180">
        <v>0</v>
      </c>
      <c r="T573" s="181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82" t="s">
        <v>203</v>
      </c>
      <c r="AT573" s="182" t="s">
        <v>470</v>
      </c>
      <c r="AU573" s="182" t="s">
        <v>158</v>
      </c>
      <c r="AY573" s="18" t="s">
        <v>150</v>
      </c>
      <c r="BE573" s="183">
        <f>IF(N573="základní",J573,0)</f>
        <v>0</v>
      </c>
      <c r="BF573" s="183">
        <f>IF(N573="snížená",J573,0)</f>
        <v>0</v>
      </c>
      <c r="BG573" s="183">
        <f>IF(N573="zákl. přenesená",J573,0)</f>
        <v>0</v>
      </c>
      <c r="BH573" s="183">
        <f>IF(N573="sníž. přenesená",J573,0)</f>
        <v>0</v>
      </c>
      <c r="BI573" s="183">
        <f>IF(N573="nulová",J573,0)</f>
        <v>0</v>
      </c>
      <c r="BJ573" s="18" t="s">
        <v>158</v>
      </c>
      <c r="BK573" s="183">
        <f>ROUND(I573*H573,2)</f>
        <v>0</v>
      </c>
      <c r="BL573" s="18" t="s">
        <v>157</v>
      </c>
      <c r="BM573" s="182" t="s">
        <v>685</v>
      </c>
    </row>
    <row r="574" s="14" customFormat="1">
      <c r="A574" s="14"/>
      <c r="B574" s="192"/>
      <c r="C574" s="14"/>
      <c r="D574" s="185" t="s">
        <v>160</v>
      </c>
      <c r="E574" s="14"/>
      <c r="F574" s="194" t="s">
        <v>686</v>
      </c>
      <c r="G574" s="14"/>
      <c r="H574" s="195">
        <v>235.2</v>
      </c>
      <c r="I574" s="196"/>
      <c r="J574" s="14"/>
      <c r="K574" s="14"/>
      <c r="L574" s="192"/>
      <c r="M574" s="197"/>
      <c r="N574" s="198"/>
      <c r="O574" s="198"/>
      <c r="P574" s="198"/>
      <c r="Q574" s="198"/>
      <c r="R574" s="198"/>
      <c r="S574" s="198"/>
      <c r="T574" s="19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193" t="s">
        <v>160</v>
      </c>
      <c r="AU574" s="193" t="s">
        <v>158</v>
      </c>
      <c r="AV574" s="14" t="s">
        <v>158</v>
      </c>
      <c r="AW574" s="14" t="s">
        <v>3</v>
      </c>
      <c r="AX574" s="14" t="s">
        <v>85</v>
      </c>
      <c r="AY574" s="193" t="s">
        <v>150</v>
      </c>
    </row>
    <row r="575" s="2" customFormat="1" ht="24.15" customHeight="1">
      <c r="A575" s="37"/>
      <c r="B575" s="170"/>
      <c r="C575" s="171" t="s">
        <v>687</v>
      </c>
      <c r="D575" s="171" t="s">
        <v>152</v>
      </c>
      <c r="E575" s="172" t="s">
        <v>688</v>
      </c>
      <c r="F575" s="173" t="s">
        <v>689</v>
      </c>
      <c r="G575" s="174" t="s">
        <v>155</v>
      </c>
      <c r="H575" s="175">
        <v>296.91000000000004</v>
      </c>
      <c r="I575" s="176"/>
      <c r="J575" s="177">
        <f>ROUND(I575*H575,2)</f>
        <v>0</v>
      </c>
      <c r="K575" s="173" t="s">
        <v>156</v>
      </c>
      <c r="L575" s="38"/>
      <c r="M575" s="178" t="s">
        <v>1</v>
      </c>
      <c r="N575" s="179" t="s">
        <v>43</v>
      </c>
      <c r="O575" s="76"/>
      <c r="P575" s="180">
        <f>O575*H575</f>
        <v>0</v>
      </c>
      <c r="Q575" s="180">
        <v>0.00013999999999999998</v>
      </c>
      <c r="R575" s="180">
        <f>Q575*H575</f>
        <v>0.0415674</v>
      </c>
      <c r="S575" s="180">
        <v>0</v>
      </c>
      <c r="T575" s="181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82" t="s">
        <v>157</v>
      </c>
      <c r="AT575" s="182" t="s">
        <v>152</v>
      </c>
      <c r="AU575" s="182" t="s">
        <v>158</v>
      </c>
      <c r="AY575" s="18" t="s">
        <v>150</v>
      </c>
      <c r="BE575" s="183">
        <f>IF(N575="základní",J575,0)</f>
        <v>0</v>
      </c>
      <c r="BF575" s="183">
        <f>IF(N575="snížená",J575,0)</f>
        <v>0</v>
      </c>
      <c r="BG575" s="183">
        <f>IF(N575="zákl. přenesená",J575,0)</f>
        <v>0</v>
      </c>
      <c r="BH575" s="183">
        <f>IF(N575="sníž. přenesená",J575,0)</f>
        <v>0</v>
      </c>
      <c r="BI575" s="183">
        <f>IF(N575="nulová",J575,0)</f>
        <v>0</v>
      </c>
      <c r="BJ575" s="18" t="s">
        <v>158</v>
      </c>
      <c r="BK575" s="183">
        <f>ROUND(I575*H575,2)</f>
        <v>0</v>
      </c>
      <c r="BL575" s="18" t="s">
        <v>157</v>
      </c>
      <c r="BM575" s="182" t="s">
        <v>690</v>
      </c>
    </row>
    <row r="576" s="13" customFormat="1">
      <c r="A576" s="13"/>
      <c r="B576" s="184"/>
      <c r="C576" s="13"/>
      <c r="D576" s="185" t="s">
        <v>160</v>
      </c>
      <c r="E576" s="186" t="s">
        <v>1</v>
      </c>
      <c r="F576" s="187" t="s">
        <v>691</v>
      </c>
      <c r="G576" s="13"/>
      <c r="H576" s="186" t="s">
        <v>1</v>
      </c>
      <c r="I576" s="188"/>
      <c r="J576" s="13"/>
      <c r="K576" s="13"/>
      <c r="L576" s="184"/>
      <c r="M576" s="189"/>
      <c r="N576" s="190"/>
      <c r="O576" s="190"/>
      <c r="P576" s="190"/>
      <c r="Q576" s="190"/>
      <c r="R576" s="190"/>
      <c r="S576" s="190"/>
      <c r="T576" s="19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86" t="s">
        <v>160</v>
      </c>
      <c r="AU576" s="186" t="s">
        <v>158</v>
      </c>
      <c r="AV576" s="13" t="s">
        <v>85</v>
      </c>
      <c r="AW576" s="13" t="s">
        <v>32</v>
      </c>
      <c r="AX576" s="13" t="s">
        <v>77</v>
      </c>
      <c r="AY576" s="186" t="s">
        <v>150</v>
      </c>
    </row>
    <row r="577" s="14" customFormat="1">
      <c r="A577" s="14"/>
      <c r="B577" s="192"/>
      <c r="C577" s="14"/>
      <c r="D577" s="185" t="s">
        <v>160</v>
      </c>
      <c r="E577" s="193" t="s">
        <v>1</v>
      </c>
      <c r="F577" s="194" t="s">
        <v>692</v>
      </c>
      <c r="G577" s="14"/>
      <c r="H577" s="195">
        <v>296.91000000000004</v>
      </c>
      <c r="I577" s="196"/>
      <c r="J577" s="14"/>
      <c r="K577" s="14"/>
      <c r="L577" s="192"/>
      <c r="M577" s="197"/>
      <c r="N577" s="198"/>
      <c r="O577" s="198"/>
      <c r="P577" s="198"/>
      <c r="Q577" s="198"/>
      <c r="R577" s="198"/>
      <c r="S577" s="198"/>
      <c r="T577" s="19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193" t="s">
        <v>160</v>
      </c>
      <c r="AU577" s="193" t="s">
        <v>158</v>
      </c>
      <c r="AV577" s="14" t="s">
        <v>158</v>
      </c>
      <c r="AW577" s="14" t="s">
        <v>32</v>
      </c>
      <c r="AX577" s="14" t="s">
        <v>77</v>
      </c>
      <c r="AY577" s="193" t="s">
        <v>150</v>
      </c>
    </row>
    <row r="578" s="15" customFormat="1">
      <c r="A578" s="15"/>
      <c r="B578" s="200"/>
      <c r="C578" s="15"/>
      <c r="D578" s="185" t="s">
        <v>160</v>
      </c>
      <c r="E578" s="201" t="s">
        <v>1</v>
      </c>
      <c r="F578" s="202" t="s">
        <v>163</v>
      </c>
      <c r="G578" s="15"/>
      <c r="H578" s="203">
        <v>296.91000000000004</v>
      </c>
      <c r="I578" s="204"/>
      <c r="J578" s="15"/>
      <c r="K578" s="15"/>
      <c r="L578" s="200"/>
      <c r="M578" s="205"/>
      <c r="N578" s="206"/>
      <c r="O578" s="206"/>
      <c r="P578" s="206"/>
      <c r="Q578" s="206"/>
      <c r="R578" s="206"/>
      <c r="S578" s="206"/>
      <c r="T578" s="207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01" t="s">
        <v>160</v>
      </c>
      <c r="AU578" s="201" t="s">
        <v>158</v>
      </c>
      <c r="AV578" s="15" t="s">
        <v>157</v>
      </c>
      <c r="AW578" s="15" t="s">
        <v>32</v>
      </c>
      <c r="AX578" s="15" t="s">
        <v>85</v>
      </c>
      <c r="AY578" s="201" t="s">
        <v>150</v>
      </c>
    </row>
    <row r="579" s="2" customFormat="1" ht="44.25" customHeight="1">
      <c r="A579" s="37"/>
      <c r="B579" s="170"/>
      <c r="C579" s="171" t="s">
        <v>693</v>
      </c>
      <c r="D579" s="171" t="s">
        <v>152</v>
      </c>
      <c r="E579" s="172" t="s">
        <v>694</v>
      </c>
      <c r="F579" s="173" t="s">
        <v>695</v>
      </c>
      <c r="G579" s="174" t="s">
        <v>155</v>
      </c>
      <c r="H579" s="175">
        <v>289.60000000000004</v>
      </c>
      <c r="I579" s="176"/>
      <c r="J579" s="177">
        <f>ROUND(I579*H579,2)</f>
        <v>0</v>
      </c>
      <c r="K579" s="173" t="s">
        <v>156</v>
      </c>
      <c r="L579" s="38"/>
      <c r="M579" s="178" t="s">
        <v>1</v>
      </c>
      <c r="N579" s="179" t="s">
        <v>43</v>
      </c>
      <c r="O579" s="76"/>
      <c r="P579" s="180">
        <f>O579*H579</f>
        <v>0</v>
      </c>
      <c r="Q579" s="180">
        <v>0.00868</v>
      </c>
      <c r="R579" s="180">
        <f>Q579*H579</f>
        <v>2.5137280000000004</v>
      </c>
      <c r="S579" s="180">
        <v>0</v>
      </c>
      <c r="T579" s="181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82" t="s">
        <v>157</v>
      </c>
      <c r="AT579" s="182" t="s">
        <v>152</v>
      </c>
      <c r="AU579" s="182" t="s">
        <v>158</v>
      </c>
      <c r="AY579" s="18" t="s">
        <v>150</v>
      </c>
      <c r="BE579" s="183">
        <f>IF(N579="základní",J579,0)</f>
        <v>0</v>
      </c>
      <c r="BF579" s="183">
        <f>IF(N579="snížená",J579,0)</f>
        <v>0</v>
      </c>
      <c r="BG579" s="183">
        <f>IF(N579="zákl. přenesená",J579,0)</f>
        <v>0</v>
      </c>
      <c r="BH579" s="183">
        <f>IF(N579="sníž. přenesená",J579,0)</f>
        <v>0</v>
      </c>
      <c r="BI579" s="183">
        <f>IF(N579="nulová",J579,0)</f>
        <v>0</v>
      </c>
      <c r="BJ579" s="18" t="s">
        <v>158</v>
      </c>
      <c r="BK579" s="183">
        <f>ROUND(I579*H579,2)</f>
        <v>0</v>
      </c>
      <c r="BL579" s="18" t="s">
        <v>157</v>
      </c>
      <c r="BM579" s="182" t="s">
        <v>696</v>
      </c>
    </row>
    <row r="580" s="14" customFormat="1">
      <c r="A580" s="14"/>
      <c r="B580" s="192"/>
      <c r="C580" s="14"/>
      <c r="D580" s="185" t="s">
        <v>160</v>
      </c>
      <c r="E580" s="193" t="s">
        <v>1</v>
      </c>
      <c r="F580" s="194" t="s">
        <v>697</v>
      </c>
      <c r="G580" s="14"/>
      <c r="H580" s="195">
        <v>289.60000000000004</v>
      </c>
      <c r="I580" s="196"/>
      <c r="J580" s="14"/>
      <c r="K580" s="14"/>
      <c r="L580" s="192"/>
      <c r="M580" s="197"/>
      <c r="N580" s="198"/>
      <c r="O580" s="198"/>
      <c r="P580" s="198"/>
      <c r="Q580" s="198"/>
      <c r="R580" s="198"/>
      <c r="S580" s="198"/>
      <c r="T580" s="19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193" t="s">
        <v>160</v>
      </c>
      <c r="AU580" s="193" t="s">
        <v>158</v>
      </c>
      <c r="AV580" s="14" t="s">
        <v>158</v>
      </c>
      <c r="AW580" s="14" t="s">
        <v>32</v>
      </c>
      <c r="AX580" s="14" t="s">
        <v>77</v>
      </c>
      <c r="AY580" s="193" t="s">
        <v>150</v>
      </c>
    </row>
    <row r="581" s="15" customFormat="1">
      <c r="A581" s="15"/>
      <c r="B581" s="200"/>
      <c r="C581" s="15"/>
      <c r="D581" s="185" t="s">
        <v>160</v>
      </c>
      <c r="E581" s="201" t="s">
        <v>1</v>
      </c>
      <c r="F581" s="202" t="s">
        <v>163</v>
      </c>
      <c r="G581" s="15"/>
      <c r="H581" s="203">
        <v>289.60000000000004</v>
      </c>
      <c r="I581" s="204"/>
      <c r="J581" s="15"/>
      <c r="K581" s="15"/>
      <c r="L581" s="200"/>
      <c r="M581" s="205"/>
      <c r="N581" s="206"/>
      <c r="O581" s="206"/>
      <c r="P581" s="206"/>
      <c r="Q581" s="206"/>
      <c r="R581" s="206"/>
      <c r="S581" s="206"/>
      <c r="T581" s="207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01" t="s">
        <v>160</v>
      </c>
      <c r="AU581" s="201" t="s">
        <v>158</v>
      </c>
      <c r="AV581" s="15" t="s">
        <v>157</v>
      </c>
      <c r="AW581" s="15" t="s">
        <v>32</v>
      </c>
      <c r="AX581" s="15" t="s">
        <v>85</v>
      </c>
      <c r="AY581" s="201" t="s">
        <v>150</v>
      </c>
    </row>
    <row r="582" s="2" customFormat="1" ht="16.5" customHeight="1">
      <c r="A582" s="37"/>
      <c r="B582" s="170"/>
      <c r="C582" s="208" t="s">
        <v>698</v>
      </c>
      <c r="D582" s="208" t="s">
        <v>470</v>
      </c>
      <c r="E582" s="209" t="s">
        <v>699</v>
      </c>
      <c r="F582" s="210" t="s">
        <v>700</v>
      </c>
      <c r="G582" s="211" t="s">
        <v>155</v>
      </c>
      <c r="H582" s="212">
        <v>304.08</v>
      </c>
      <c r="I582" s="213"/>
      <c r="J582" s="214">
        <f>ROUND(I582*H582,2)</f>
        <v>0</v>
      </c>
      <c r="K582" s="210" t="s">
        <v>156</v>
      </c>
      <c r="L582" s="215"/>
      <c r="M582" s="216" t="s">
        <v>1</v>
      </c>
      <c r="N582" s="217" t="s">
        <v>43</v>
      </c>
      <c r="O582" s="76"/>
      <c r="P582" s="180">
        <f>O582*H582</f>
        <v>0</v>
      </c>
      <c r="Q582" s="180">
        <v>0.0028</v>
      </c>
      <c r="R582" s="180">
        <f>Q582*H582</f>
        <v>0.85142399999999984</v>
      </c>
      <c r="S582" s="180">
        <v>0</v>
      </c>
      <c r="T582" s="181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182" t="s">
        <v>203</v>
      </c>
      <c r="AT582" s="182" t="s">
        <v>470</v>
      </c>
      <c r="AU582" s="182" t="s">
        <v>158</v>
      </c>
      <c r="AY582" s="18" t="s">
        <v>150</v>
      </c>
      <c r="BE582" s="183">
        <f>IF(N582="základní",J582,0)</f>
        <v>0</v>
      </c>
      <c r="BF582" s="183">
        <f>IF(N582="snížená",J582,0)</f>
        <v>0</v>
      </c>
      <c r="BG582" s="183">
        <f>IF(N582="zákl. přenesená",J582,0)</f>
        <v>0</v>
      </c>
      <c r="BH582" s="183">
        <f>IF(N582="sníž. přenesená",J582,0)</f>
        <v>0</v>
      </c>
      <c r="BI582" s="183">
        <f>IF(N582="nulová",J582,0)</f>
        <v>0</v>
      </c>
      <c r="BJ582" s="18" t="s">
        <v>158</v>
      </c>
      <c r="BK582" s="183">
        <f>ROUND(I582*H582,2)</f>
        <v>0</v>
      </c>
      <c r="BL582" s="18" t="s">
        <v>157</v>
      </c>
      <c r="BM582" s="182" t="s">
        <v>701</v>
      </c>
    </row>
    <row r="583" s="14" customFormat="1">
      <c r="A583" s="14"/>
      <c r="B583" s="192"/>
      <c r="C583" s="14"/>
      <c r="D583" s="185" t="s">
        <v>160</v>
      </c>
      <c r="E583" s="14"/>
      <c r="F583" s="194" t="s">
        <v>702</v>
      </c>
      <c r="G583" s="14"/>
      <c r="H583" s="195">
        <v>304.08</v>
      </c>
      <c r="I583" s="196"/>
      <c r="J583" s="14"/>
      <c r="K583" s="14"/>
      <c r="L583" s="192"/>
      <c r="M583" s="197"/>
      <c r="N583" s="198"/>
      <c r="O583" s="198"/>
      <c r="P583" s="198"/>
      <c r="Q583" s="198"/>
      <c r="R583" s="198"/>
      <c r="S583" s="198"/>
      <c r="T583" s="19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193" t="s">
        <v>160</v>
      </c>
      <c r="AU583" s="193" t="s">
        <v>158</v>
      </c>
      <c r="AV583" s="14" t="s">
        <v>158</v>
      </c>
      <c r="AW583" s="14" t="s">
        <v>3</v>
      </c>
      <c r="AX583" s="14" t="s">
        <v>85</v>
      </c>
      <c r="AY583" s="193" t="s">
        <v>150</v>
      </c>
    </row>
    <row r="584" s="2" customFormat="1" ht="44.25" customHeight="1">
      <c r="A584" s="37"/>
      <c r="B584" s="170"/>
      <c r="C584" s="171" t="s">
        <v>703</v>
      </c>
      <c r="D584" s="171" t="s">
        <v>152</v>
      </c>
      <c r="E584" s="172" t="s">
        <v>694</v>
      </c>
      <c r="F584" s="173" t="s">
        <v>695</v>
      </c>
      <c r="G584" s="174" t="s">
        <v>155</v>
      </c>
      <c r="H584" s="175">
        <v>33</v>
      </c>
      <c r="I584" s="176"/>
      <c r="J584" s="177">
        <f>ROUND(I584*H584,2)</f>
        <v>0</v>
      </c>
      <c r="K584" s="173" t="s">
        <v>156</v>
      </c>
      <c r="L584" s="38"/>
      <c r="M584" s="178" t="s">
        <v>1</v>
      </c>
      <c r="N584" s="179" t="s">
        <v>43</v>
      </c>
      <c r="O584" s="76"/>
      <c r="P584" s="180">
        <f>O584*H584</f>
        <v>0</v>
      </c>
      <c r="Q584" s="180">
        <v>0.00868</v>
      </c>
      <c r="R584" s="180">
        <f>Q584*H584</f>
        <v>0.28644000000000004</v>
      </c>
      <c r="S584" s="180">
        <v>0</v>
      </c>
      <c r="T584" s="181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182" t="s">
        <v>157</v>
      </c>
      <c r="AT584" s="182" t="s">
        <v>152</v>
      </c>
      <c r="AU584" s="182" t="s">
        <v>158</v>
      </c>
      <c r="AY584" s="18" t="s">
        <v>150</v>
      </c>
      <c r="BE584" s="183">
        <f>IF(N584="základní",J584,0)</f>
        <v>0</v>
      </c>
      <c r="BF584" s="183">
        <f>IF(N584="snížená",J584,0)</f>
        <v>0</v>
      </c>
      <c r="BG584" s="183">
        <f>IF(N584="zákl. přenesená",J584,0)</f>
        <v>0</v>
      </c>
      <c r="BH584" s="183">
        <f>IF(N584="sníž. přenesená",J584,0)</f>
        <v>0</v>
      </c>
      <c r="BI584" s="183">
        <f>IF(N584="nulová",J584,0)</f>
        <v>0</v>
      </c>
      <c r="BJ584" s="18" t="s">
        <v>158</v>
      </c>
      <c r="BK584" s="183">
        <f>ROUND(I584*H584,2)</f>
        <v>0</v>
      </c>
      <c r="BL584" s="18" t="s">
        <v>157</v>
      </c>
      <c r="BM584" s="182" t="s">
        <v>704</v>
      </c>
    </row>
    <row r="585" s="13" customFormat="1">
      <c r="A585" s="13"/>
      <c r="B585" s="184"/>
      <c r="C585" s="13"/>
      <c r="D585" s="185" t="s">
        <v>160</v>
      </c>
      <c r="E585" s="186" t="s">
        <v>1</v>
      </c>
      <c r="F585" s="187" t="s">
        <v>705</v>
      </c>
      <c r="G585" s="13"/>
      <c r="H585" s="186" t="s">
        <v>1</v>
      </c>
      <c r="I585" s="188"/>
      <c r="J585" s="13"/>
      <c r="K585" s="13"/>
      <c r="L585" s="184"/>
      <c r="M585" s="189"/>
      <c r="N585" s="190"/>
      <c r="O585" s="190"/>
      <c r="P585" s="190"/>
      <c r="Q585" s="190"/>
      <c r="R585" s="190"/>
      <c r="S585" s="190"/>
      <c r="T585" s="19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86" t="s">
        <v>160</v>
      </c>
      <c r="AU585" s="186" t="s">
        <v>158</v>
      </c>
      <c r="AV585" s="13" t="s">
        <v>85</v>
      </c>
      <c r="AW585" s="13" t="s">
        <v>32</v>
      </c>
      <c r="AX585" s="13" t="s">
        <v>77</v>
      </c>
      <c r="AY585" s="186" t="s">
        <v>150</v>
      </c>
    </row>
    <row r="586" s="13" customFormat="1">
      <c r="A586" s="13"/>
      <c r="B586" s="184"/>
      <c r="C586" s="13"/>
      <c r="D586" s="185" t="s">
        <v>160</v>
      </c>
      <c r="E586" s="186" t="s">
        <v>1</v>
      </c>
      <c r="F586" s="187" t="s">
        <v>706</v>
      </c>
      <c r="G586" s="13"/>
      <c r="H586" s="186" t="s">
        <v>1</v>
      </c>
      <c r="I586" s="188"/>
      <c r="J586" s="13"/>
      <c r="K586" s="13"/>
      <c r="L586" s="184"/>
      <c r="M586" s="189"/>
      <c r="N586" s="190"/>
      <c r="O586" s="190"/>
      <c r="P586" s="190"/>
      <c r="Q586" s="190"/>
      <c r="R586" s="190"/>
      <c r="S586" s="190"/>
      <c r="T586" s="19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86" t="s">
        <v>160</v>
      </c>
      <c r="AU586" s="186" t="s">
        <v>158</v>
      </c>
      <c r="AV586" s="13" t="s">
        <v>85</v>
      </c>
      <c r="AW586" s="13" t="s">
        <v>32</v>
      </c>
      <c r="AX586" s="13" t="s">
        <v>77</v>
      </c>
      <c r="AY586" s="186" t="s">
        <v>150</v>
      </c>
    </row>
    <row r="587" s="14" customFormat="1">
      <c r="A587" s="14"/>
      <c r="B587" s="192"/>
      <c r="C587" s="14"/>
      <c r="D587" s="185" t="s">
        <v>160</v>
      </c>
      <c r="E587" s="193" t="s">
        <v>1</v>
      </c>
      <c r="F587" s="194" t="s">
        <v>707</v>
      </c>
      <c r="G587" s="14"/>
      <c r="H587" s="195">
        <v>25.07</v>
      </c>
      <c r="I587" s="196"/>
      <c r="J587" s="14"/>
      <c r="K587" s="14"/>
      <c r="L587" s="192"/>
      <c r="M587" s="197"/>
      <c r="N587" s="198"/>
      <c r="O587" s="198"/>
      <c r="P587" s="198"/>
      <c r="Q587" s="198"/>
      <c r="R587" s="198"/>
      <c r="S587" s="198"/>
      <c r="T587" s="19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193" t="s">
        <v>160</v>
      </c>
      <c r="AU587" s="193" t="s">
        <v>158</v>
      </c>
      <c r="AV587" s="14" t="s">
        <v>158</v>
      </c>
      <c r="AW587" s="14" t="s">
        <v>32</v>
      </c>
      <c r="AX587" s="14" t="s">
        <v>77</v>
      </c>
      <c r="AY587" s="193" t="s">
        <v>150</v>
      </c>
    </row>
    <row r="588" s="13" customFormat="1">
      <c r="A588" s="13"/>
      <c r="B588" s="184"/>
      <c r="C588" s="13"/>
      <c r="D588" s="185" t="s">
        <v>160</v>
      </c>
      <c r="E588" s="186" t="s">
        <v>1</v>
      </c>
      <c r="F588" s="187" t="s">
        <v>708</v>
      </c>
      <c r="G588" s="13"/>
      <c r="H588" s="186" t="s">
        <v>1</v>
      </c>
      <c r="I588" s="188"/>
      <c r="J588" s="13"/>
      <c r="K588" s="13"/>
      <c r="L588" s="184"/>
      <c r="M588" s="189"/>
      <c r="N588" s="190"/>
      <c r="O588" s="190"/>
      <c r="P588" s="190"/>
      <c r="Q588" s="190"/>
      <c r="R588" s="190"/>
      <c r="S588" s="190"/>
      <c r="T588" s="19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86" t="s">
        <v>160</v>
      </c>
      <c r="AU588" s="186" t="s">
        <v>158</v>
      </c>
      <c r="AV588" s="13" t="s">
        <v>85</v>
      </c>
      <c r="AW588" s="13" t="s">
        <v>32</v>
      </c>
      <c r="AX588" s="13" t="s">
        <v>77</v>
      </c>
      <c r="AY588" s="186" t="s">
        <v>150</v>
      </c>
    </row>
    <row r="589" s="14" customFormat="1">
      <c r="A589" s="14"/>
      <c r="B589" s="192"/>
      <c r="C589" s="14"/>
      <c r="D589" s="185" t="s">
        <v>160</v>
      </c>
      <c r="E589" s="193" t="s">
        <v>1</v>
      </c>
      <c r="F589" s="194" t="s">
        <v>709</v>
      </c>
      <c r="G589" s="14"/>
      <c r="H589" s="195">
        <v>7.93</v>
      </c>
      <c r="I589" s="196"/>
      <c r="J589" s="14"/>
      <c r="K589" s="14"/>
      <c r="L589" s="192"/>
      <c r="M589" s="197"/>
      <c r="N589" s="198"/>
      <c r="O589" s="198"/>
      <c r="P589" s="198"/>
      <c r="Q589" s="198"/>
      <c r="R589" s="198"/>
      <c r="S589" s="198"/>
      <c r="T589" s="19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193" t="s">
        <v>160</v>
      </c>
      <c r="AU589" s="193" t="s">
        <v>158</v>
      </c>
      <c r="AV589" s="14" t="s">
        <v>158</v>
      </c>
      <c r="AW589" s="14" t="s">
        <v>32</v>
      </c>
      <c r="AX589" s="14" t="s">
        <v>77</v>
      </c>
      <c r="AY589" s="193" t="s">
        <v>150</v>
      </c>
    </row>
    <row r="590" s="15" customFormat="1">
      <c r="A590" s="15"/>
      <c r="B590" s="200"/>
      <c r="C590" s="15"/>
      <c r="D590" s="185" t="s">
        <v>160</v>
      </c>
      <c r="E590" s="201" t="s">
        <v>1</v>
      </c>
      <c r="F590" s="202" t="s">
        <v>163</v>
      </c>
      <c r="G590" s="15"/>
      <c r="H590" s="203">
        <v>33</v>
      </c>
      <c r="I590" s="204"/>
      <c r="J590" s="15"/>
      <c r="K590" s="15"/>
      <c r="L590" s="200"/>
      <c r="M590" s="205"/>
      <c r="N590" s="206"/>
      <c r="O590" s="206"/>
      <c r="P590" s="206"/>
      <c r="Q590" s="206"/>
      <c r="R590" s="206"/>
      <c r="S590" s="206"/>
      <c r="T590" s="207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01" t="s">
        <v>160</v>
      </c>
      <c r="AU590" s="201" t="s">
        <v>158</v>
      </c>
      <c r="AV590" s="15" t="s">
        <v>157</v>
      </c>
      <c r="AW590" s="15" t="s">
        <v>32</v>
      </c>
      <c r="AX590" s="15" t="s">
        <v>85</v>
      </c>
      <c r="AY590" s="201" t="s">
        <v>150</v>
      </c>
    </row>
    <row r="591" s="2" customFormat="1" ht="24.15" customHeight="1">
      <c r="A591" s="37"/>
      <c r="B591" s="170"/>
      <c r="C591" s="208" t="s">
        <v>710</v>
      </c>
      <c r="D591" s="208" t="s">
        <v>470</v>
      </c>
      <c r="E591" s="209" t="s">
        <v>711</v>
      </c>
      <c r="F591" s="210" t="s">
        <v>712</v>
      </c>
      <c r="G591" s="211" t="s">
        <v>155</v>
      </c>
      <c r="H591" s="212">
        <v>34.65</v>
      </c>
      <c r="I591" s="213"/>
      <c r="J591" s="214">
        <f>ROUND(I591*H591,2)</f>
        <v>0</v>
      </c>
      <c r="K591" s="210" t="s">
        <v>156</v>
      </c>
      <c r="L591" s="215"/>
      <c r="M591" s="216" t="s">
        <v>1</v>
      </c>
      <c r="N591" s="217" t="s">
        <v>43</v>
      </c>
      <c r="O591" s="76"/>
      <c r="P591" s="180">
        <f>O591*H591</f>
        <v>0</v>
      </c>
      <c r="Q591" s="180">
        <v>0.006</v>
      </c>
      <c r="R591" s="180">
        <f>Q591*H591</f>
        <v>0.2079</v>
      </c>
      <c r="S591" s="180">
        <v>0</v>
      </c>
      <c r="T591" s="181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82" t="s">
        <v>203</v>
      </c>
      <c r="AT591" s="182" t="s">
        <v>470</v>
      </c>
      <c r="AU591" s="182" t="s">
        <v>158</v>
      </c>
      <c r="AY591" s="18" t="s">
        <v>150</v>
      </c>
      <c r="BE591" s="183">
        <f>IF(N591="základní",J591,0)</f>
        <v>0</v>
      </c>
      <c r="BF591" s="183">
        <f>IF(N591="snížená",J591,0)</f>
        <v>0</v>
      </c>
      <c r="BG591" s="183">
        <f>IF(N591="zákl. přenesená",J591,0)</f>
        <v>0</v>
      </c>
      <c r="BH591" s="183">
        <f>IF(N591="sníž. přenesená",J591,0)</f>
        <v>0</v>
      </c>
      <c r="BI591" s="183">
        <f>IF(N591="nulová",J591,0)</f>
        <v>0</v>
      </c>
      <c r="BJ591" s="18" t="s">
        <v>158</v>
      </c>
      <c r="BK591" s="183">
        <f>ROUND(I591*H591,2)</f>
        <v>0</v>
      </c>
      <c r="BL591" s="18" t="s">
        <v>157</v>
      </c>
      <c r="BM591" s="182" t="s">
        <v>713</v>
      </c>
    </row>
    <row r="592" s="14" customFormat="1">
      <c r="A592" s="14"/>
      <c r="B592" s="192"/>
      <c r="C592" s="14"/>
      <c r="D592" s="185" t="s">
        <v>160</v>
      </c>
      <c r="E592" s="14"/>
      <c r="F592" s="194" t="s">
        <v>714</v>
      </c>
      <c r="G592" s="14"/>
      <c r="H592" s="195">
        <v>34.65</v>
      </c>
      <c r="I592" s="196"/>
      <c r="J592" s="14"/>
      <c r="K592" s="14"/>
      <c r="L592" s="192"/>
      <c r="M592" s="197"/>
      <c r="N592" s="198"/>
      <c r="O592" s="198"/>
      <c r="P592" s="198"/>
      <c r="Q592" s="198"/>
      <c r="R592" s="198"/>
      <c r="S592" s="198"/>
      <c r="T592" s="19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193" t="s">
        <v>160</v>
      </c>
      <c r="AU592" s="193" t="s">
        <v>158</v>
      </c>
      <c r="AV592" s="14" t="s">
        <v>158</v>
      </c>
      <c r="AW592" s="14" t="s">
        <v>3</v>
      </c>
      <c r="AX592" s="14" t="s">
        <v>85</v>
      </c>
      <c r="AY592" s="193" t="s">
        <v>150</v>
      </c>
    </row>
    <row r="593" s="2" customFormat="1" ht="49.05" customHeight="1">
      <c r="A593" s="37"/>
      <c r="B593" s="170"/>
      <c r="C593" s="171" t="s">
        <v>715</v>
      </c>
      <c r="D593" s="171" t="s">
        <v>152</v>
      </c>
      <c r="E593" s="172" t="s">
        <v>716</v>
      </c>
      <c r="F593" s="173" t="s">
        <v>717</v>
      </c>
      <c r="G593" s="174" t="s">
        <v>155</v>
      </c>
      <c r="H593" s="175">
        <v>177.95</v>
      </c>
      <c r="I593" s="176"/>
      <c r="J593" s="177">
        <f>ROUND(I593*H593,2)</f>
        <v>0</v>
      </c>
      <c r="K593" s="173" t="s">
        <v>156</v>
      </c>
      <c r="L593" s="38"/>
      <c r="M593" s="178" t="s">
        <v>1</v>
      </c>
      <c r="N593" s="179" t="s">
        <v>43</v>
      </c>
      <c r="O593" s="76"/>
      <c r="P593" s="180">
        <f>O593*H593</f>
        <v>0</v>
      </c>
      <c r="Q593" s="180">
        <v>0.01168</v>
      </c>
      <c r="R593" s="180">
        <f>Q593*H593</f>
        <v>2.0784559999999996</v>
      </c>
      <c r="S593" s="180">
        <v>0</v>
      </c>
      <c r="T593" s="181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82" t="s">
        <v>157</v>
      </c>
      <c r="AT593" s="182" t="s">
        <v>152</v>
      </c>
      <c r="AU593" s="182" t="s">
        <v>158</v>
      </c>
      <c r="AY593" s="18" t="s">
        <v>150</v>
      </c>
      <c r="BE593" s="183">
        <f>IF(N593="základní",J593,0)</f>
        <v>0</v>
      </c>
      <c r="BF593" s="183">
        <f>IF(N593="snížená",J593,0)</f>
        <v>0</v>
      </c>
      <c r="BG593" s="183">
        <f>IF(N593="zákl. přenesená",J593,0)</f>
        <v>0</v>
      </c>
      <c r="BH593" s="183">
        <f>IF(N593="sníž. přenesená",J593,0)</f>
        <v>0</v>
      </c>
      <c r="BI593" s="183">
        <f>IF(N593="nulová",J593,0)</f>
        <v>0</v>
      </c>
      <c r="BJ593" s="18" t="s">
        <v>158</v>
      </c>
      <c r="BK593" s="183">
        <f>ROUND(I593*H593,2)</f>
        <v>0</v>
      </c>
      <c r="BL593" s="18" t="s">
        <v>157</v>
      </c>
      <c r="BM593" s="182" t="s">
        <v>718</v>
      </c>
    </row>
    <row r="594" s="14" customFormat="1">
      <c r="A594" s="14"/>
      <c r="B594" s="192"/>
      <c r="C594" s="14"/>
      <c r="D594" s="185" t="s">
        <v>160</v>
      </c>
      <c r="E594" s="193" t="s">
        <v>1</v>
      </c>
      <c r="F594" s="194" t="s">
        <v>719</v>
      </c>
      <c r="G594" s="14"/>
      <c r="H594" s="195">
        <v>177.95</v>
      </c>
      <c r="I594" s="196"/>
      <c r="J594" s="14"/>
      <c r="K594" s="14"/>
      <c r="L594" s="192"/>
      <c r="M594" s="197"/>
      <c r="N594" s="198"/>
      <c r="O594" s="198"/>
      <c r="P594" s="198"/>
      <c r="Q594" s="198"/>
      <c r="R594" s="198"/>
      <c r="S594" s="198"/>
      <c r="T594" s="19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193" t="s">
        <v>160</v>
      </c>
      <c r="AU594" s="193" t="s">
        <v>158</v>
      </c>
      <c r="AV594" s="14" t="s">
        <v>158</v>
      </c>
      <c r="AW594" s="14" t="s">
        <v>32</v>
      </c>
      <c r="AX594" s="14" t="s">
        <v>77</v>
      </c>
      <c r="AY594" s="193" t="s">
        <v>150</v>
      </c>
    </row>
    <row r="595" s="15" customFormat="1">
      <c r="A595" s="15"/>
      <c r="B595" s="200"/>
      <c r="C595" s="15"/>
      <c r="D595" s="185" t="s">
        <v>160</v>
      </c>
      <c r="E595" s="201" t="s">
        <v>1</v>
      </c>
      <c r="F595" s="202" t="s">
        <v>163</v>
      </c>
      <c r="G595" s="15"/>
      <c r="H595" s="203">
        <v>177.95</v>
      </c>
      <c r="I595" s="204"/>
      <c r="J595" s="15"/>
      <c r="K595" s="15"/>
      <c r="L595" s="200"/>
      <c r="M595" s="205"/>
      <c r="N595" s="206"/>
      <c r="O595" s="206"/>
      <c r="P595" s="206"/>
      <c r="Q595" s="206"/>
      <c r="R595" s="206"/>
      <c r="S595" s="206"/>
      <c r="T595" s="207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01" t="s">
        <v>160</v>
      </c>
      <c r="AU595" s="201" t="s">
        <v>158</v>
      </c>
      <c r="AV595" s="15" t="s">
        <v>157</v>
      </c>
      <c r="AW595" s="15" t="s">
        <v>32</v>
      </c>
      <c r="AX595" s="15" t="s">
        <v>85</v>
      </c>
      <c r="AY595" s="201" t="s">
        <v>150</v>
      </c>
    </row>
    <row r="596" s="2" customFormat="1" ht="24.15" customHeight="1">
      <c r="A596" s="37"/>
      <c r="B596" s="170"/>
      <c r="C596" s="208" t="s">
        <v>720</v>
      </c>
      <c r="D596" s="208" t="s">
        <v>470</v>
      </c>
      <c r="E596" s="209" t="s">
        <v>721</v>
      </c>
      <c r="F596" s="210" t="s">
        <v>722</v>
      </c>
      <c r="G596" s="211" t="s">
        <v>155</v>
      </c>
      <c r="H596" s="212">
        <v>186.848</v>
      </c>
      <c r="I596" s="213"/>
      <c r="J596" s="214">
        <f>ROUND(I596*H596,2)</f>
        <v>0</v>
      </c>
      <c r="K596" s="210" t="s">
        <v>156</v>
      </c>
      <c r="L596" s="215"/>
      <c r="M596" s="216" t="s">
        <v>1</v>
      </c>
      <c r="N596" s="217" t="s">
        <v>43</v>
      </c>
      <c r="O596" s="76"/>
      <c r="P596" s="180">
        <f>O596*H596</f>
        <v>0</v>
      </c>
      <c r="Q596" s="180">
        <v>0.031</v>
      </c>
      <c r="R596" s="180">
        <f>Q596*H596</f>
        <v>5.792288</v>
      </c>
      <c r="S596" s="180">
        <v>0</v>
      </c>
      <c r="T596" s="181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182" t="s">
        <v>203</v>
      </c>
      <c r="AT596" s="182" t="s">
        <v>470</v>
      </c>
      <c r="AU596" s="182" t="s">
        <v>158</v>
      </c>
      <c r="AY596" s="18" t="s">
        <v>150</v>
      </c>
      <c r="BE596" s="183">
        <f>IF(N596="základní",J596,0)</f>
        <v>0</v>
      </c>
      <c r="BF596" s="183">
        <f>IF(N596="snížená",J596,0)</f>
        <v>0</v>
      </c>
      <c r="BG596" s="183">
        <f>IF(N596="zákl. přenesená",J596,0)</f>
        <v>0</v>
      </c>
      <c r="BH596" s="183">
        <f>IF(N596="sníž. přenesená",J596,0)</f>
        <v>0</v>
      </c>
      <c r="BI596" s="183">
        <f>IF(N596="nulová",J596,0)</f>
        <v>0</v>
      </c>
      <c r="BJ596" s="18" t="s">
        <v>158</v>
      </c>
      <c r="BK596" s="183">
        <f>ROUND(I596*H596,2)</f>
        <v>0</v>
      </c>
      <c r="BL596" s="18" t="s">
        <v>157</v>
      </c>
      <c r="BM596" s="182" t="s">
        <v>723</v>
      </c>
    </row>
    <row r="597" s="14" customFormat="1">
      <c r="A597" s="14"/>
      <c r="B597" s="192"/>
      <c r="C597" s="14"/>
      <c r="D597" s="185" t="s">
        <v>160</v>
      </c>
      <c r="E597" s="14"/>
      <c r="F597" s="194" t="s">
        <v>724</v>
      </c>
      <c r="G597" s="14"/>
      <c r="H597" s="195">
        <v>186.848</v>
      </c>
      <c r="I597" s="196"/>
      <c r="J597" s="14"/>
      <c r="K597" s="14"/>
      <c r="L597" s="192"/>
      <c r="M597" s="197"/>
      <c r="N597" s="198"/>
      <c r="O597" s="198"/>
      <c r="P597" s="198"/>
      <c r="Q597" s="198"/>
      <c r="R597" s="198"/>
      <c r="S597" s="198"/>
      <c r="T597" s="19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193" t="s">
        <v>160</v>
      </c>
      <c r="AU597" s="193" t="s">
        <v>158</v>
      </c>
      <c r="AV597" s="14" t="s">
        <v>158</v>
      </c>
      <c r="AW597" s="14" t="s">
        <v>3</v>
      </c>
      <c r="AX597" s="14" t="s">
        <v>85</v>
      </c>
      <c r="AY597" s="193" t="s">
        <v>150</v>
      </c>
    </row>
    <row r="598" s="2" customFormat="1" ht="37.8" customHeight="1">
      <c r="A598" s="37"/>
      <c r="B598" s="170"/>
      <c r="C598" s="171" t="s">
        <v>725</v>
      </c>
      <c r="D598" s="171" t="s">
        <v>152</v>
      </c>
      <c r="E598" s="172" t="s">
        <v>726</v>
      </c>
      <c r="F598" s="173" t="s">
        <v>727</v>
      </c>
      <c r="G598" s="174" t="s">
        <v>155</v>
      </c>
      <c r="H598" s="175">
        <v>322.60000000000004</v>
      </c>
      <c r="I598" s="176"/>
      <c r="J598" s="177">
        <f>ROUND(I598*H598,2)</f>
        <v>0</v>
      </c>
      <c r="K598" s="173" t="s">
        <v>156</v>
      </c>
      <c r="L598" s="38"/>
      <c r="M598" s="178" t="s">
        <v>1</v>
      </c>
      <c r="N598" s="179" t="s">
        <v>43</v>
      </c>
      <c r="O598" s="76"/>
      <c r="P598" s="180">
        <f>O598*H598</f>
        <v>0</v>
      </c>
      <c r="Q598" s="180">
        <v>8E-05</v>
      </c>
      <c r="R598" s="180">
        <f>Q598*H598</f>
        <v>0.025808000000000004</v>
      </c>
      <c r="S598" s="180">
        <v>0</v>
      </c>
      <c r="T598" s="181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82" t="s">
        <v>157</v>
      </c>
      <c r="AT598" s="182" t="s">
        <v>152</v>
      </c>
      <c r="AU598" s="182" t="s">
        <v>158</v>
      </c>
      <c r="AY598" s="18" t="s">
        <v>150</v>
      </c>
      <c r="BE598" s="183">
        <f>IF(N598="základní",J598,0)</f>
        <v>0</v>
      </c>
      <c r="BF598" s="183">
        <f>IF(N598="snížená",J598,0)</f>
        <v>0</v>
      </c>
      <c r="BG598" s="183">
        <f>IF(N598="zákl. přenesená",J598,0)</f>
        <v>0</v>
      </c>
      <c r="BH598" s="183">
        <f>IF(N598="sníž. přenesená",J598,0)</f>
        <v>0</v>
      </c>
      <c r="BI598" s="183">
        <f>IF(N598="nulová",J598,0)</f>
        <v>0</v>
      </c>
      <c r="BJ598" s="18" t="s">
        <v>158</v>
      </c>
      <c r="BK598" s="183">
        <f>ROUND(I598*H598,2)</f>
        <v>0</v>
      </c>
      <c r="BL598" s="18" t="s">
        <v>157</v>
      </c>
      <c r="BM598" s="182" t="s">
        <v>728</v>
      </c>
    </row>
    <row r="599" s="14" customFormat="1">
      <c r="A599" s="14"/>
      <c r="B599" s="192"/>
      <c r="C599" s="14"/>
      <c r="D599" s="185" t="s">
        <v>160</v>
      </c>
      <c r="E599" s="193" t="s">
        <v>1</v>
      </c>
      <c r="F599" s="194" t="s">
        <v>697</v>
      </c>
      <c r="G599" s="14"/>
      <c r="H599" s="195">
        <v>289.60000000000004</v>
      </c>
      <c r="I599" s="196"/>
      <c r="J599" s="14"/>
      <c r="K599" s="14"/>
      <c r="L599" s="192"/>
      <c r="M599" s="197"/>
      <c r="N599" s="198"/>
      <c r="O599" s="198"/>
      <c r="P599" s="198"/>
      <c r="Q599" s="198"/>
      <c r="R599" s="198"/>
      <c r="S599" s="198"/>
      <c r="T599" s="19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193" t="s">
        <v>160</v>
      </c>
      <c r="AU599" s="193" t="s">
        <v>158</v>
      </c>
      <c r="AV599" s="14" t="s">
        <v>158</v>
      </c>
      <c r="AW599" s="14" t="s">
        <v>32</v>
      </c>
      <c r="AX599" s="14" t="s">
        <v>77</v>
      </c>
      <c r="AY599" s="193" t="s">
        <v>150</v>
      </c>
    </row>
    <row r="600" s="13" customFormat="1">
      <c r="A600" s="13"/>
      <c r="B600" s="184"/>
      <c r="C600" s="13"/>
      <c r="D600" s="185" t="s">
        <v>160</v>
      </c>
      <c r="E600" s="186" t="s">
        <v>1</v>
      </c>
      <c r="F600" s="187" t="s">
        <v>705</v>
      </c>
      <c r="G600" s="13"/>
      <c r="H600" s="186" t="s">
        <v>1</v>
      </c>
      <c r="I600" s="188"/>
      <c r="J600" s="13"/>
      <c r="K600" s="13"/>
      <c r="L600" s="184"/>
      <c r="M600" s="189"/>
      <c r="N600" s="190"/>
      <c r="O600" s="190"/>
      <c r="P600" s="190"/>
      <c r="Q600" s="190"/>
      <c r="R600" s="190"/>
      <c r="S600" s="190"/>
      <c r="T600" s="19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186" t="s">
        <v>160</v>
      </c>
      <c r="AU600" s="186" t="s">
        <v>158</v>
      </c>
      <c r="AV600" s="13" t="s">
        <v>85</v>
      </c>
      <c r="AW600" s="13" t="s">
        <v>32</v>
      </c>
      <c r="AX600" s="13" t="s">
        <v>77</v>
      </c>
      <c r="AY600" s="186" t="s">
        <v>150</v>
      </c>
    </row>
    <row r="601" s="13" customFormat="1">
      <c r="A601" s="13"/>
      <c r="B601" s="184"/>
      <c r="C601" s="13"/>
      <c r="D601" s="185" t="s">
        <v>160</v>
      </c>
      <c r="E601" s="186" t="s">
        <v>1</v>
      </c>
      <c r="F601" s="187" t="s">
        <v>706</v>
      </c>
      <c r="G601" s="13"/>
      <c r="H601" s="186" t="s">
        <v>1</v>
      </c>
      <c r="I601" s="188"/>
      <c r="J601" s="13"/>
      <c r="K601" s="13"/>
      <c r="L601" s="184"/>
      <c r="M601" s="189"/>
      <c r="N601" s="190"/>
      <c r="O601" s="190"/>
      <c r="P601" s="190"/>
      <c r="Q601" s="190"/>
      <c r="R601" s="190"/>
      <c r="S601" s="190"/>
      <c r="T601" s="19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86" t="s">
        <v>160</v>
      </c>
      <c r="AU601" s="186" t="s">
        <v>158</v>
      </c>
      <c r="AV601" s="13" t="s">
        <v>85</v>
      </c>
      <c r="AW601" s="13" t="s">
        <v>32</v>
      </c>
      <c r="AX601" s="13" t="s">
        <v>77</v>
      </c>
      <c r="AY601" s="186" t="s">
        <v>150</v>
      </c>
    </row>
    <row r="602" s="14" customFormat="1">
      <c r="A602" s="14"/>
      <c r="B602" s="192"/>
      <c r="C602" s="14"/>
      <c r="D602" s="185" t="s">
        <v>160</v>
      </c>
      <c r="E602" s="193" t="s">
        <v>1</v>
      </c>
      <c r="F602" s="194" t="s">
        <v>707</v>
      </c>
      <c r="G602" s="14"/>
      <c r="H602" s="195">
        <v>25.07</v>
      </c>
      <c r="I602" s="196"/>
      <c r="J602" s="14"/>
      <c r="K602" s="14"/>
      <c r="L602" s="192"/>
      <c r="M602" s="197"/>
      <c r="N602" s="198"/>
      <c r="O602" s="198"/>
      <c r="P602" s="198"/>
      <c r="Q602" s="198"/>
      <c r="R602" s="198"/>
      <c r="S602" s="198"/>
      <c r="T602" s="19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193" t="s">
        <v>160</v>
      </c>
      <c r="AU602" s="193" t="s">
        <v>158</v>
      </c>
      <c r="AV602" s="14" t="s">
        <v>158</v>
      </c>
      <c r="AW602" s="14" t="s">
        <v>32</v>
      </c>
      <c r="AX602" s="14" t="s">
        <v>77</v>
      </c>
      <c r="AY602" s="193" t="s">
        <v>150</v>
      </c>
    </row>
    <row r="603" s="13" customFormat="1">
      <c r="A603" s="13"/>
      <c r="B603" s="184"/>
      <c r="C603" s="13"/>
      <c r="D603" s="185" t="s">
        <v>160</v>
      </c>
      <c r="E603" s="186" t="s">
        <v>1</v>
      </c>
      <c r="F603" s="187" t="s">
        <v>708</v>
      </c>
      <c r="G603" s="13"/>
      <c r="H603" s="186" t="s">
        <v>1</v>
      </c>
      <c r="I603" s="188"/>
      <c r="J603" s="13"/>
      <c r="K603" s="13"/>
      <c r="L603" s="184"/>
      <c r="M603" s="189"/>
      <c r="N603" s="190"/>
      <c r="O603" s="190"/>
      <c r="P603" s="190"/>
      <c r="Q603" s="190"/>
      <c r="R603" s="190"/>
      <c r="S603" s="190"/>
      <c r="T603" s="19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86" t="s">
        <v>160</v>
      </c>
      <c r="AU603" s="186" t="s">
        <v>158</v>
      </c>
      <c r="AV603" s="13" t="s">
        <v>85</v>
      </c>
      <c r="AW603" s="13" t="s">
        <v>32</v>
      </c>
      <c r="AX603" s="13" t="s">
        <v>77</v>
      </c>
      <c r="AY603" s="186" t="s">
        <v>150</v>
      </c>
    </row>
    <row r="604" s="14" customFormat="1">
      <c r="A604" s="14"/>
      <c r="B604" s="192"/>
      <c r="C604" s="14"/>
      <c r="D604" s="185" t="s">
        <v>160</v>
      </c>
      <c r="E604" s="193" t="s">
        <v>1</v>
      </c>
      <c r="F604" s="194" t="s">
        <v>709</v>
      </c>
      <c r="G604" s="14"/>
      <c r="H604" s="195">
        <v>7.93</v>
      </c>
      <c r="I604" s="196"/>
      <c r="J604" s="14"/>
      <c r="K604" s="14"/>
      <c r="L604" s="192"/>
      <c r="M604" s="197"/>
      <c r="N604" s="198"/>
      <c r="O604" s="198"/>
      <c r="P604" s="198"/>
      <c r="Q604" s="198"/>
      <c r="R604" s="198"/>
      <c r="S604" s="198"/>
      <c r="T604" s="19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193" t="s">
        <v>160</v>
      </c>
      <c r="AU604" s="193" t="s">
        <v>158</v>
      </c>
      <c r="AV604" s="14" t="s">
        <v>158</v>
      </c>
      <c r="AW604" s="14" t="s">
        <v>32</v>
      </c>
      <c r="AX604" s="14" t="s">
        <v>77</v>
      </c>
      <c r="AY604" s="193" t="s">
        <v>150</v>
      </c>
    </row>
    <row r="605" s="15" customFormat="1">
      <c r="A605" s="15"/>
      <c r="B605" s="200"/>
      <c r="C605" s="15"/>
      <c r="D605" s="185" t="s">
        <v>160</v>
      </c>
      <c r="E605" s="201" t="s">
        <v>1</v>
      </c>
      <c r="F605" s="202" t="s">
        <v>163</v>
      </c>
      <c r="G605" s="15"/>
      <c r="H605" s="203">
        <v>322.60000000000004</v>
      </c>
      <c r="I605" s="204"/>
      <c r="J605" s="15"/>
      <c r="K605" s="15"/>
      <c r="L605" s="200"/>
      <c r="M605" s="205"/>
      <c r="N605" s="206"/>
      <c r="O605" s="206"/>
      <c r="P605" s="206"/>
      <c r="Q605" s="206"/>
      <c r="R605" s="206"/>
      <c r="S605" s="206"/>
      <c r="T605" s="207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01" t="s">
        <v>160</v>
      </c>
      <c r="AU605" s="201" t="s">
        <v>158</v>
      </c>
      <c r="AV605" s="15" t="s">
        <v>157</v>
      </c>
      <c r="AW605" s="15" t="s">
        <v>32</v>
      </c>
      <c r="AX605" s="15" t="s">
        <v>85</v>
      </c>
      <c r="AY605" s="201" t="s">
        <v>150</v>
      </c>
    </row>
    <row r="606" s="2" customFormat="1" ht="37.8" customHeight="1">
      <c r="A606" s="37"/>
      <c r="B606" s="170"/>
      <c r="C606" s="171" t="s">
        <v>729</v>
      </c>
      <c r="D606" s="171" t="s">
        <v>152</v>
      </c>
      <c r="E606" s="172" t="s">
        <v>730</v>
      </c>
      <c r="F606" s="173" t="s">
        <v>731</v>
      </c>
      <c r="G606" s="174" t="s">
        <v>155</v>
      </c>
      <c r="H606" s="175">
        <v>177.95</v>
      </c>
      <c r="I606" s="176"/>
      <c r="J606" s="177">
        <f>ROUND(I606*H606,2)</f>
        <v>0</v>
      </c>
      <c r="K606" s="173" t="s">
        <v>156</v>
      </c>
      <c r="L606" s="38"/>
      <c r="M606" s="178" t="s">
        <v>1</v>
      </c>
      <c r="N606" s="179" t="s">
        <v>43</v>
      </c>
      <c r="O606" s="76"/>
      <c r="P606" s="180">
        <f>O606*H606</f>
        <v>0</v>
      </c>
      <c r="Q606" s="180">
        <v>8E-05</v>
      </c>
      <c r="R606" s="180">
        <f>Q606*H606</f>
        <v>0.014236</v>
      </c>
      <c r="S606" s="180">
        <v>0</v>
      </c>
      <c r="T606" s="181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182" t="s">
        <v>157</v>
      </c>
      <c r="AT606" s="182" t="s">
        <v>152</v>
      </c>
      <c r="AU606" s="182" t="s">
        <v>158</v>
      </c>
      <c r="AY606" s="18" t="s">
        <v>150</v>
      </c>
      <c r="BE606" s="183">
        <f>IF(N606="základní",J606,0)</f>
        <v>0</v>
      </c>
      <c r="BF606" s="183">
        <f>IF(N606="snížená",J606,0)</f>
        <v>0</v>
      </c>
      <c r="BG606" s="183">
        <f>IF(N606="zákl. přenesená",J606,0)</f>
        <v>0</v>
      </c>
      <c r="BH606" s="183">
        <f>IF(N606="sníž. přenesená",J606,0)</f>
        <v>0</v>
      </c>
      <c r="BI606" s="183">
        <f>IF(N606="nulová",J606,0)</f>
        <v>0</v>
      </c>
      <c r="BJ606" s="18" t="s">
        <v>158</v>
      </c>
      <c r="BK606" s="183">
        <f>ROUND(I606*H606,2)</f>
        <v>0</v>
      </c>
      <c r="BL606" s="18" t="s">
        <v>157</v>
      </c>
      <c r="BM606" s="182" t="s">
        <v>732</v>
      </c>
    </row>
    <row r="607" s="14" customFormat="1">
      <c r="A607" s="14"/>
      <c r="B607" s="192"/>
      <c r="C607" s="14"/>
      <c r="D607" s="185" t="s">
        <v>160</v>
      </c>
      <c r="E607" s="193" t="s">
        <v>1</v>
      </c>
      <c r="F607" s="194" t="s">
        <v>719</v>
      </c>
      <c r="G607" s="14"/>
      <c r="H607" s="195">
        <v>177.95</v>
      </c>
      <c r="I607" s="196"/>
      <c r="J607" s="14"/>
      <c r="K607" s="14"/>
      <c r="L607" s="192"/>
      <c r="M607" s="197"/>
      <c r="N607" s="198"/>
      <c r="O607" s="198"/>
      <c r="P607" s="198"/>
      <c r="Q607" s="198"/>
      <c r="R607" s="198"/>
      <c r="S607" s="198"/>
      <c r="T607" s="19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193" t="s">
        <v>160</v>
      </c>
      <c r="AU607" s="193" t="s">
        <v>158</v>
      </c>
      <c r="AV607" s="14" t="s">
        <v>158</v>
      </c>
      <c r="AW607" s="14" t="s">
        <v>32</v>
      </c>
      <c r="AX607" s="14" t="s">
        <v>77</v>
      </c>
      <c r="AY607" s="193" t="s">
        <v>150</v>
      </c>
    </row>
    <row r="608" s="15" customFormat="1">
      <c r="A608" s="15"/>
      <c r="B608" s="200"/>
      <c r="C608" s="15"/>
      <c r="D608" s="185" t="s">
        <v>160</v>
      </c>
      <c r="E608" s="201" t="s">
        <v>1</v>
      </c>
      <c r="F608" s="202" t="s">
        <v>163</v>
      </c>
      <c r="G608" s="15"/>
      <c r="H608" s="203">
        <v>177.95</v>
      </c>
      <c r="I608" s="204"/>
      <c r="J608" s="15"/>
      <c r="K608" s="15"/>
      <c r="L608" s="200"/>
      <c r="M608" s="205"/>
      <c r="N608" s="206"/>
      <c r="O608" s="206"/>
      <c r="P608" s="206"/>
      <c r="Q608" s="206"/>
      <c r="R608" s="206"/>
      <c r="S608" s="206"/>
      <c r="T608" s="207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01" t="s">
        <v>160</v>
      </c>
      <c r="AU608" s="201" t="s">
        <v>158</v>
      </c>
      <c r="AV608" s="15" t="s">
        <v>157</v>
      </c>
      <c r="AW608" s="15" t="s">
        <v>32</v>
      </c>
      <c r="AX608" s="15" t="s">
        <v>85</v>
      </c>
      <c r="AY608" s="201" t="s">
        <v>150</v>
      </c>
    </row>
    <row r="609" s="2" customFormat="1" ht="24.15" customHeight="1">
      <c r="A609" s="37"/>
      <c r="B609" s="170"/>
      <c r="C609" s="171" t="s">
        <v>733</v>
      </c>
      <c r="D609" s="171" t="s">
        <v>152</v>
      </c>
      <c r="E609" s="172" t="s">
        <v>734</v>
      </c>
      <c r="F609" s="173" t="s">
        <v>735</v>
      </c>
      <c r="G609" s="174" t="s">
        <v>155</v>
      </c>
      <c r="H609" s="175">
        <v>33.6</v>
      </c>
      <c r="I609" s="176"/>
      <c r="J609" s="177">
        <f>ROUND(I609*H609,2)</f>
        <v>0</v>
      </c>
      <c r="K609" s="173" t="s">
        <v>156</v>
      </c>
      <c r="L609" s="38"/>
      <c r="M609" s="178" t="s">
        <v>1</v>
      </c>
      <c r="N609" s="179" t="s">
        <v>43</v>
      </c>
      <c r="O609" s="76"/>
      <c r="P609" s="180">
        <f>O609*H609</f>
        <v>0</v>
      </c>
      <c r="Q609" s="180">
        <v>0.0105</v>
      </c>
      <c r="R609" s="180">
        <f>Q609*H609</f>
        <v>0.35280000000000004</v>
      </c>
      <c r="S609" s="180">
        <v>0</v>
      </c>
      <c r="T609" s="181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82" t="s">
        <v>157</v>
      </c>
      <c r="AT609" s="182" t="s">
        <v>152</v>
      </c>
      <c r="AU609" s="182" t="s">
        <v>158</v>
      </c>
      <c r="AY609" s="18" t="s">
        <v>150</v>
      </c>
      <c r="BE609" s="183">
        <f>IF(N609="základní",J609,0)</f>
        <v>0</v>
      </c>
      <c r="BF609" s="183">
        <f>IF(N609="snížená",J609,0)</f>
        <v>0</v>
      </c>
      <c r="BG609" s="183">
        <f>IF(N609="zákl. přenesená",J609,0)</f>
        <v>0</v>
      </c>
      <c r="BH609" s="183">
        <f>IF(N609="sníž. přenesená",J609,0)</f>
        <v>0</v>
      </c>
      <c r="BI609" s="183">
        <f>IF(N609="nulová",J609,0)</f>
        <v>0</v>
      </c>
      <c r="BJ609" s="18" t="s">
        <v>158</v>
      </c>
      <c r="BK609" s="183">
        <f>ROUND(I609*H609,2)</f>
        <v>0</v>
      </c>
      <c r="BL609" s="18" t="s">
        <v>157</v>
      </c>
      <c r="BM609" s="182" t="s">
        <v>736</v>
      </c>
    </row>
    <row r="610" s="13" customFormat="1">
      <c r="A610" s="13"/>
      <c r="B610" s="184"/>
      <c r="C610" s="13"/>
      <c r="D610" s="185" t="s">
        <v>160</v>
      </c>
      <c r="E610" s="186" t="s">
        <v>1</v>
      </c>
      <c r="F610" s="187" t="s">
        <v>737</v>
      </c>
      <c r="G610" s="13"/>
      <c r="H610" s="186" t="s">
        <v>1</v>
      </c>
      <c r="I610" s="188"/>
      <c r="J610" s="13"/>
      <c r="K610" s="13"/>
      <c r="L610" s="184"/>
      <c r="M610" s="189"/>
      <c r="N610" s="190"/>
      <c r="O610" s="190"/>
      <c r="P610" s="190"/>
      <c r="Q610" s="190"/>
      <c r="R610" s="190"/>
      <c r="S610" s="190"/>
      <c r="T610" s="19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86" t="s">
        <v>160</v>
      </c>
      <c r="AU610" s="186" t="s">
        <v>158</v>
      </c>
      <c r="AV610" s="13" t="s">
        <v>85</v>
      </c>
      <c r="AW610" s="13" t="s">
        <v>32</v>
      </c>
      <c r="AX610" s="13" t="s">
        <v>77</v>
      </c>
      <c r="AY610" s="186" t="s">
        <v>150</v>
      </c>
    </row>
    <row r="611" s="14" customFormat="1">
      <c r="A611" s="14"/>
      <c r="B611" s="192"/>
      <c r="C611" s="14"/>
      <c r="D611" s="185" t="s">
        <v>160</v>
      </c>
      <c r="E611" s="193" t="s">
        <v>1</v>
      </c>
      <c r="F611" s="194" t="s">
        <v>738</v>
      </c>
      <c r="G611" s="14"/>
      <c r="H611" s="195">
        <v>33.6</v>
      </c>
      <c r="I611" s="196"/>
      <c r="J611" s="14"/>
      <c r="K611" s="14"/>
      <c r="L611" s="192"/>
      <c r="M611" s="197"/>
      <c r="N611" s="198"/>
      <c r="O611" s="198"/>
      <c r="P611" s="198"/>
      <c r="Q611" s="198"/>
      <c r="R611" s="198"/>
      <c r="S611" s="198"/>
      <c r="T611" s="19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193" t="s">
        <v>160</v>
      </c>
      <c r="AU611" s="193" t="s">
        <v>158</v>
      </c>
      <c r="AV611" s="14" t="s">
        <v>158</v>
      </c>
      <c r="AW611" s="14" t="s">
        <v>32</v>
      </c>
      <c r="AX611" s="14" t="s">
        <v>77</v>
      </c>
      <c r="AY611" s="193" t="s">
        <v>150</v>
      </c>
    </row>
    <row r="612" s="15" customFormat="1">
      <c r="A612" s="15"/>
      <c r="B612" s="200"/>
      <c r="C612" s="15"/>
      <c r="D612" s="185" t="s">
        <v>160</v>
      </c>
      <c r="E612" s="201" t="s">
        <v>1</v>
      </c>
      <c r="F612" s="202" t="s">
        <v>163</v>
      </c>
      <c r="G612" s="15"/>
      <c r="H612" s="203">
        <v>33.6</v>
      </c>
      <c r="I612" s="204"/>
      <c r="J612" s="15"/>
      <c r="K612" s="15"/>
      <c r="L612" s="200"/>
      <c r="M612" s="205"/>
      <c r="N612" s="206"/>
      <c r="O612" s="206"/>
      <c r="P612" s="206"/>
      <c r="Q612" s="206"/>
      <c r="R612" s="206"/>
      <c r="S612" s="206"/>
      <c r="T612" s="207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01" t="s">
        <v>160</v>
      </c>
      <c r="AU612" s="201" t="s">
        <v>158</v>
      </c>
      <c r="AV612" s="15" t="s">
        <v>157</v>
      </c>
      <c r="AW612" s="15" t="s">
        <v>32</v>
      </c>
      <c r="AX612" s="15" t="s">
        <v>85</v>
      </c>
      <c r="AY612" s="201" t="s">
        <v>150</v>
      </c>
    </row>
    <row r="613" s="2" customFormat="1" ht="24.15" customHeight="1">
      <c r="A613" s="37"/>
      <c r="B613" s="170"/>
      <c r="C613" s="171" t="s">
        <v>739</v>
      </c>
      <c r="D613" s="171" t="s">
        <v>152</v>
      </c>
      <c r="E613" s="172" t="s">
        <v>740</v>
      </c>
      <c r="F613" s="173" t="s">
        <v>741</v>
      </c>
      <c r="G613" s="174" t="s">
        <v>155</v>
      </c>
      <c r="H613" s="175">
        <v>296.91000000000004</v>
      </c>
      <c r="I613" s="176"/>
      <c r="J613" s="177">
        <f>ROUND(I613*H613,2)</f>
        <v>0</v>
      </c>
      <c r="K613" s="173" t="s">
        <v>156</v>
      </c>
      <c r="L613" s="38"/>
      <c r="M613" s="178" t="s">
        <v>1</v>
      </c>
      <c r="N613" s="179" t="s">
        <v>43</v>
      </c>
      <c r="O613" s="76"/>
      <c r="P613" s="180">
        <f>O613*H613</f>
        <v>0</v>
      </c>
      <c r="Q613" s="180">
        <v>0.00363</v>
      </c>
      <c r="R613" s="180">
        <f>Q613*H613</f>
        <v>1.0777833000000002</v>
      </c>
      <c r="S613" s="180">
        <v>0</v>
      </c>
      <c r="T613" s="181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182" t="s">
        <v>157</v>
      </c>
      <c r="AT613" s="182" t="s">
        <v>152</v>
      </c>
      <c r="AU613" s="182" t="s">
        <v>158</v>
      </c>
      <c r="AY613" s="18" t="s">
        <v>150</v>
      </c>
      <c r="BE613" s="183">
        <f>IF(N613="základní",J613,0)</f>
        <v>0</v>
      </c>
      <c r="BF613" s="183">
        <f>IF(N613="snížená",J613,0)</f>
        <v>0</v>
      </c>
      <c r="BG613" s="183">
        <f>IF(N613="zákl. přenesená",J613,0)</f>
        <v>0</v>
      </c>
      <c r="BH613" s="183">
        <f>IF(N613="sníž. přenesená",J613,0)</f>
        <v>0</v>
      </c>
      <c r="BI613" s="183">
        <f>IF(N613="nulová",J613,0)</f>
        <v>0</v>
      </c>
      <c r="BJ613" s="18" t="s">
        <v>158</v>
      </c>
      <c r="BK613" s="183">
        <f>ROUND(I613*H613,2)</f>
        <v>0</v>
      </c>
      <c r="BL613" s="18" t="s">
        <v>157</v>
      </c>
      <c r="BM613" s="182" t="s">
        <v>742</v>
      </c>
    </row>
    <row r="614" s="13" customFormat="1">
      <c r="A614" s="13"/>
      <c r="B614" s="184"/>
      <c r="C614" s="13"/>
      <c r="D614" s="185" t="s">
        <v>160</v>
      </c>
      <c r="E614" s="186" t="s">
        <v>1</v>
      </c>
      <c r="F614" s="187" t="s">
        <v>691</v>
      </c>
      <c r="G614" s="13"/>
      <c r="H614" s="186" t="s">
        <v>1</v>
      </c>
      <c r="I614" s="188"/>
      <c r="J614" s="13"/>
      <c r="K614" s="13"/>
      <c r="L614" s="184"/>
      <c r="M614" s="189"/>
      <c r="N614" s="190"/>
      <c r="O614" s="190"/>
      <c r="P614" s="190"/>
      <c r="Q614" s="190"/>
      <c r="R614" s="190"/>
      <c r="S614" s="190"/>
      <c r="T614" s="191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186" t="s">
        <v>160</v>
      </c>
      <c r="AU614" s="186" t="s">
        <v>158</v>
      </c>
      <c r="AV614" s="13" t="s">
        <v>85</v>
      </c>
      <c r="AW614" s="13" t="s">
        <v>32</v>
      </c>
      <c r="AX614" s="13" t="s">
        <v>77</v>
      </c>
      <c r="AY614" s="186" t="s">
        <v>150</v>
      </c>
    </row>
    <row r="615" s="14" customFormat="1">
      <c r="A615" s="14"/>
      <c r="B615" s="192"/>
      <c r="C615" s="14"/>
      <c r="D615" s="185" t="s">
        <v>160</v>
      </c>
      <c r="E615" s="193" t="s">
        <v>1</v>
      </c>
      <c r="F615" s="194" t="s">
        <v>692</v>
      </c>
      <c r="G615" s="14"/>
      <c r="H615" s="195">
        <v>296.91000000000004</v>
      </c>
      <c r="I615" s="196"/>
      <c r="J615" s="14"/>
      <c r="K615" s="14"/>
      <c r="L615" s="192"/>
      <c r="M615" s="197"/>
      <c r="N615" s="198"/>
      <c r="O615" s="198"/>
      <c r="P615" s="198"/>
      <c r="Q615" s="198"/>
      <c r="R615" s="198"/>
      <c r="S615" s="198"/>
      <c r="T615" s="19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193" t="s">
        <v>160</v>
      </c>
      <c r="AU615" s="193" t="s">
        <v>158</v>
      </c>
      <c r="AV615" s="14" t="s">
        <v>158</v>
      </c>
      <c r="AW615" s="14" t="s">
        <v>32</v>
      </c>
      <c r="AX615" s="14" t="s">
        <v>77</v>
      </c>
      <c r="AY615" s="193" t="s">
        <v>150</v>
      </c>
    </row>
    <row r="616" s="15" customFormat="1">
      <c r="A616" s="15"/>
      <c r="B616" s="200"/>
      <c r="C616" s="15"/>
      <c r="D616" s="185" t="s">
        <v>160</v>
      </c>
      <c r="E616" s="201" t="s">
        <v>1</v>
      </c>
      <c r="F616" s="202" t="s">
        <v>163</v>
      </c>
      <c r="G616" s="15"/>
      <c r="H616" s="203">
        <v>296.91000000000004</v>
      </c>
      <c r="I616" s="204"/>
      <c r="J616" s="15"/>
      <c r="K616" s="15"/>
      <c r="L616" s="200"/>
      <c r="M616" s="205"/>
      <c r="N616" s="206"/>
      <c r="O616" s="206"/>
      <c r="P616" s="206"/>
      <c r="Q616" s="206"/>
      <c r="R616" s="206"/>
      <c r="S616" s="206"/>
      <c r="T616" s="207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01" t="s">
        <v>160</v>
      </c>
      <c r="AU616" s="201" t="s">
        <v>158</v>
      </c>
      <c r="AV616" s="15" t="s">
        <v>157</v>
      </c>
      <c r="AW616" s="15" t="s">
        <v>32</v>
      </c>
      <c r="AX616" s="15" t="s">
        <v>85</v>
      </c>
      <c r="AY616" s="201" t="s">
        <v>150</v>
      </c>
    </row>
    <row r="617" s="2" customFormat="1" ht="16.5" customHeight="1">
      <c r="A617" s="37"/>
      <c r="B617" s="170"/>
      <c r="C617" s="171" t="s">
        <v>743</v>
      </c>
      <c r="D617" s="171" t="s">
        <v>152</v>
      </c>
      <c r="E617" s="172" t="s">
        <v>744</v>
      </c>
      <c r="F617" s="173" t="s">
        <v>745</v>
      </c>
      <c r="G617" s="174" t="s">
        <v>155</v>
      </c>
      <c r="H617" s="175">
        <v>467.55</v>
      </c>
      <c r="I617" s="176"/>
      <c r="J617" s="177">
        <f>ROUND(I617*H617,2)</f>
        <v>0</v>
      </c>
      <c r="K617" s="173" t="s">
        <v>156</v>
      </c>
      <c r="L617" s="38"/>
      <c r="M617" s="178" t="s">
        <v>1</v>
      </c>
      <c r="N617" s="179" t="s">
        <v>43</v>
      </c>
      <c r="O617" s="76"/>
      <c r="P617" s="180">
        <f>O617*H617</f>
        <v>0</v>
      </c>
      <c r="Q617" s="180">
        <v>0</v>
      </c>
      <c r="R617" s="180">
        <f>Q617*H617</f>
        <v>0</v>
      </c>
      <c r="S617" s="180">
        <v>0</v>
      </c>
      <c r="T617" s="181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82" t="s">
        <v>157</v>
      </c>
      <c r="AT617" s="182" t="s">
        <v>152</v>
      </c>
      <c r="AU617" s="182" t="s">
        <v>158</v>
      </c>
      <c r="AY617" s="18" t="s">
        <v>150</v>
      </c>
      <c r="BE617" s="183">
        <f>IF(N617="základní",J617,0)</f>
        <v>0</v>
      </c>
      <c r="BF617" s="183">
        <f>IF(N617="snížená",J617,0)</f>
        <v>0</v>
      </c>
      <c r="BG617" s="183">
        <f>IF(N617="zákl. přenesená",J617,0)</f>
        <v>0</v>
      </c>
      <c r="BH617" s="183">
        <f>IF(N617="sníž. přenesená",J617,0)</f>
        <v>0</v>
      </c>
      <c r="BI617" s="183">
        <f>IF(N617="nulová",J617,0)</f>
        <v>0</v>
      </c>
      <c r="BJ617" s="18" t="s">
        <v>158</v>
      </c>
      <c r="BK617" s="183">
        <f>ROUND(I617*H617,2)</f>
        <v>0</v>
      </c>
      <c r="BL617" s="18" t="s">
        <v>157</v>
      </c>
      <c r="BM617" s="182" t="s">
        <v>746</v>
      </c>
    </row>
    <row r="618" s="14" customFormat="1">
      <c r="A618" s="14"/>
      <c r="B618" s="192"/>
      <c r="C618" s="14"/>
      <c r="D618" s="185" t="s">
        <v>160</v>
      </c>
      <c r="E618" s="193" t="s">
        <v>1</v>
      </c>
      <c r="F618" s="194" t="s">
        <v>719</v>
      </c>
      <c r="G618" s="14"/>
      <c r="H618" s="195">
        <v>177.95</v>
      </c>
      <c r="I618" s="196"/>
      <c r="J618" s="14"/>
      <c r="K618" s="14"/>
      <c r="L618" s="192"/>
      <c r="M618" s="197"/>
      <c r="N618" s="198"/>
      <c r="O618" s="198"/>
      <c r="P618" s="198"/>
      <c r="Q618" s="198"/>
      <c r="R618" s="198"/>
      <c r="S618" s="198"/>
      <c r="T618" s="19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193" t="s">
        <v>160</v>
      </c>
      <c r="AU618" s="193" t="s">
        <v>158</v>
      </c>
      <c r="AV618" s="14" t="s">
        <v>158</v>
      </c>
      <c r="AW618" s="14" t="s">
        <v>32</v>
      </c>
      <c r="AX618" s="14" t="s">
        <v>77</v>
      </c>
      <c r="AY618" s="193" t="s">
        <v>150</v>
      </c>
    </row>
    <row r="619" s="14" customFormat="1">
      <c r="A619" s="14"/>
      <c r="B619" s="192"/>
      <c r="C619" s="14"/>
      <c r="D619" s="185" t="s">
        <v>160</v>
      </c>
      <c r="E619" s="193" t="s">
        <v>1</v>
      </c>
      <c r="F619" s="194" t="s">
        <v>697</v>
      </c>
      <c r="G619" s="14"/>
      <c r="H619" s="195">
        <v>289.60000000000004</v>
      </c>
      <c r="I619" s="196"/>
      <c r="J619" s="14"/>
      <c r="K619" s="14"/>
      <c r="L619" s="192"/>
      <c r="M619" s="197"/>
      <c r="N619" s="198"/>
      <c r="O619" s="198"/>
      <c r="P619" s="198"/>
      <c r="Q619" s="198"/>
      <c r="R619" s="198"/>
      <c r="S619" s="198"/>
      <c r="T619" s="19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193" t="s">
        <v>160</v>
      </c>
      <c r="AU619" s="193" t="s">
        <v>158</v>
      </c>
      <c r="AV619" s="14" t="s">
        <v>158</v>
      </c>
      <c r="AW619" s="14" t="s">
        <v>32</v>
      </c>
      <c r="AX619" s="14" t="s">
        <v>77</v>
      </c>
      <c r="AY619" s="193" t="s">
        <v>150</v>
      </c>
    </row>
    <row r="620" s="15" customFormat="1">
      <c r="A620" s="15"/>
      <c r="B620" s="200"/>
      <c r="C620" s="15"/>
      <c r="D620" s="185" t="s">
        <v>160</v>
      </c>
      <c r="E620" s="201" t="s">
        <v>1</v>
      </c>
      <c r="F620" s="202" t="s">
        <v>163</v>
      </c>
      <c r="G620" s="15"/>
      <c r="H620" s="203">
        <v>467.55</v>
      </c>
      <c r="I620" s="204"/>
      <c r="J620" s="15"/>
      <c r="K620" s="15"/>
      <c r="L620" s="200"/>
      <c r="M620" s="205"/>
      <c r="N620" s="206"/>
      <c r="O620" s="206"/>
      <c r="P620" s="206"/>
      <c r="Q620" s="206"/>
      <c r="R620" s="206"/>
      <c r="S620" s="206"/>
      <c r="T620" s="207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01" t="s">
        <v>160</v>
      </c>
      <c r="AU620" s="201" t="s">
        <v>158</v>
      </c>
      <c r="AV620" s="15" t="s">
        <v>157</v>
      </c>
      <c r="AW620" s="15" t="s">
        <v>32</v>
      </c>
      <c r="AX620" s="15" t="s">
        <v>85</v>
      </c>
      <c r="AY620" s="201" t="s">
        <v>150</v>
      </c>
    </row>
    <row r="621" s="2" customFormat="1" ht="33" customHeight="1">
      <c r="A621" s="37"/>
      <c r="B621" s="170"/>
      <c r="C621" s="171" t="s">
        <v>747</v>
      </c>
      <c r="D621" s="171" t="s">
        <v>152</v>
      </c>
      <c r="E621" s="172" t="s">
        <v>748</v>
      </c>
      <c r="F621" s="173" t="s">
        <v>749</v>
      </c>
      <c r="G621" s="174" t="s">
        <v>166</v>
      </c>
      <c r="H621" s="175">
        <v>0.58199999999999992</v>
      </c>
      <c r="I621" s="176"/>
      <c r="J621" s="177">
        <f>ROUND(I621*H621,2)</f>
        <v>0</v>
      </c>
      <c r="K621" s="173" t="s">
        <v>156</v>
      </c>
      <c r="L621" s="38"/>
      <c r="M621" s="178" t="s">
        <v>1</v>
      </c>
      <c r="N621" s="179" t="s">
        <v>43</v>
      </c>
      <c r="O621" s="76"/>
      <c r="P621" s="180">
        <f>O621*H621</f>
        <v>0</v>
      </c>
      <c r="Q621" s="180">
        <v>2.50187</v>
      </c>
      <c r="R621" s="180">
        <f>Q621*H621</f>
        <v>1.4560883399999997</v>
      </c>
      <c r="S621" s="180">
        <v>0</v>
      </c>
      <c r="T621" s="181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82" t="s">
        <v>157</v>
      </c>
      <c r="AT621" s="182" t="s">
        <v>152</v>
      </c>
      <c r="AU621" s="182" t="s">
        <v>158</v>
      </c>
      <c r="AY621" s="18" t="s">
        <v>150</v>
      </c>
      <c r="BE621" s="183">
        <f>IF(N621="základní",J621,0)</f>
        <v>0</v>
      </c>
      <c r="BF621" s="183">
        <f>IF(N621="snížená",J621,0)</f>
        <v>0</v>
      </c>
      <c r="BG621" s="183">
        <f>IF(N621="zákl. přenesená",J621,0)</f>
        <v>0</v>
      </c>
      <c r="BH621" s="183">
        <f>IF(N621="sníž. přenesená",J621,0)</f>
        <v>0</v>
      </c>
      <c r="BI621" s="183">
        <f>IF(N621="nulová",J621,0)</f>
        <v>0</v>
      </c>
      <c r="BJ621" s="18" t="s">
        <v>158</v>
      </c>
      <c r="BK621" s="183">
        <f>ROUND(I621*H621,2)</f>
        <v>0</v>
      </c>
      <c r="BL621" s="18" t="s">
        <v>157</v>
      </c>
      <c r="BM621" s="182" t="s">
        <v>750</v>
      </c>
    </row>
    <row r="622" s="14" customFormat="1">
      <c r="A622" s="14"/>
      <c r="B622" s="192"/>
      <c r="C622" s="14"/>
      <c r="D622" s="185" t="s">
        <v>160</v>
      </c>
      <c r="E622" s="193" t="s">
        <v>1</v>
      </c>
      <c r="F622" s="194" t="s">
        <v>751</v>
      </c>
      <c r="G622" s="14"/>
      <c r="H622" s="195">
        <v>0.58199999999999992</v>
      </c>
      <c r="I622" s="196"/>
      <c r="J622" s="14"/>
      <c r="K622" s="14"/>
      <c r="L622" s="192"/>
      <c r="M622" s="197"/>
      <c r="N622" s="198"/>
      <c r="O622" s="198"/>
      <c r="P622" s="198"/>
      <c r="Q622" s="198"/>
      <c r="R622" s="198"/>
      <c r="S622" s="198"/>
      <c r="T622" s="19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193" t="s">
        <v>160</v>
      </c>
      <c r="AU622" s="193" t="s">
        <v>158</v>
      </c>
      <c r="AV622" s="14" t="s">
        <v>158</v>
      </c>
      <c r="AW622" s="14" t="s">
        <v>32</v>
      </c>
      <c r="AX622" s="14" t="s">
        <v>77</v>
      </c>
      <c r="AY622" s="193" t="s">
        <v>150</v>
      </c>
    </row>
    <row r="623" s="15" customFormat="1">
      <c r="A623" s="15"/>
      <c r="B623" s="200"/>
      <c r="C623" s="15"/>
      <c r="D623" s="185" t="s">
        <v>160</v>
      </c>
      <c r="E623" s="201" t="s">
        <v>1</v>
      </c>
      <c r="F623" s="202" t="s">
        <v>163</v>
      </c>
      <c r="G623" s="15"/>
      <c r="H623" s="203">
        <v>0.58199999999999992</v>
      </c>
      <c r="I623" s="204"/>
      <c r="J623" s="15"/>
      <c r="K623" s="15"/>
      <c r="L623" s="200"/>
      <c r="M623" s="205"/>
      <c r="N623" s="206"/>
      <c r="O623" s="206"/>
      <c r="P623" s="206"/>
      <c r="Q623" s="206"/>
      <c r="R623" s="206"/>
      <c r="S623" s="206"/>
      <c r="T623" s="207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01" t="s">
        <v>160</v>
      </c>
      <c r="AU623" s="201" t="s">
        <v>158</v>
      </c>
      <c r="AV623" s="15" t="s">
        <v>157</v>
      </c>
      <c r="AW623" s="15" t="s">
        <v>32</v>
      </c>
      <c r="AX623" s="15" t="s">
        <v>85</v>
      </c>
      <c r="AY623" s="201" t="s">
        <v>150</v>
      </c>
    </row>
    <row r="624" s="2" customFormat="1" ht="33" customHeight="1">
      <c r="A624" s="37"/>
      <c r="B624" s="170"/>
      <c r="C624" s="171" t="s">
        <v>752</v>
      </c>
      <c r="D624" s="171" t="s">
        <v>152</v>
      </c>
      <c r="E624" s="172" t="s">
        <v>753</v>
      </c>
      <c r="F624" s="173" t="s">
        <v>754</v>
      </c>
      <c r="G624" s="174" t="s">
        <v>166</v>
      </c>
      <c r="H624" s="175">
        <v>0.58199999999999992</v>
      </c>
      <c r="I624" s="176"/>
      <c r="J624" s="177">
        <f>ROUND(I624*H624,2)</f>
        <v>0</v>
      </c>
      <c r="K624" s="173" t="s">
        <v>156</v>
      </c>
      <c r="L624" s="38"/>
      <c r="M624" s="178" t="s">
        <v>1</v>
      </c>
      <c r="N624" s="179" t="s">
        <v>43</v>
      </c>
      <c r="O624" s="76"/>
      <c r="P624" s="180">
        <f>O624*H624</f>
        <v>0</v>
      </c>
      <c r="Q624" s="180">
        <v>0</v>
      </c>
      <c r="R624" s="180">
        <f>Q624*H624</f>
        <v>0</v>
      </c>
      <c r="S624" s="180">
        <v>0</v>
      </c>
      <c r="T624" s="181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82" t="s">
        <v>157</v>
      </c>
      <c r="AT624" s="182" t="s">
        <v>152</v>
      </c>
      <c r="AU624" s="182" t="s">
        <v>158</v>
      </c>
      <c r="AY624" s="18" t="s">
        <v>150</v>
      </c>
      <c r="BE624" s="183">
        <f>IF(N624="základní",J624,0)</f>
        <v>0</v>
      </c>
      <c r="BF624" s="183">
        <f>IF(N624="snížená",J624,0)</f>
        <v>0</v>
      </c>
      <c r="BG624" s="183">
        <f>IF(N624="zákl. přenesená",J624,0)</f>
        <v>0</v>
      </c>
      <c r="BH624" s="183">
        <f>IF(N624="sníž. přenesená",J624,0)</f>
        <v>0</v>
      </c>
      <c r="BI624" s="183">
        <f>IF(N624="nulová",J624,0)</f>
        <v>0</v>
      </c>
      <c r="BJ624" s="18" t="s">
        <v>158</v>
      </c>
      <c r="BK624" s="183">
        <f>ROUND(I624*H624,2)</f>
        <v>0</v>
      </c>
      <c r="BL624" s="18" t="s">
        <v>157</v>
      </c>
      <c r="BM624" s="182" t="s">
        <v>755</v>
      </c>
    </row>
    <row r="625" s="2" customFormat="1" ht="16.5" customHeight="1">
      <c r="A625" s="37"/>
      <c r="B625" s="170"/>
      <c r="C625" s="171" t="s">
        <v>756</v>
      </c>
      <c r="D625" s="171" t="s">
        <v>152</v>
      </c>
      <c r="E625" s="172" t="s">
        <v>757</v>
      </c>
      <c r="F625" s="173" t="s">
        <v>758</v>
      </c>
      <c r="G625" s="174" t="s">
        <v>210</v>
      </c>
      <c r="H625" s="175">
        <v>0.041000000000000008</v>
      </c>
      <c r="I625" s="176"/>
      <c r="J625" s="177">
        <f>ROUND(I625*H625,2)</f>
        <v>0</v>
      </c>
      <c r="K625" s="173" t="s">
        <v>156</v>
      </c>
      <c r="L625" s="38"/>
      <c r="M625" s="178" t="s">
        <v>1</v>
      </c>
      <c r="N625" s="179" t="s">
        <v>43</v>
      </c>
      <c r="O625" s="76"/>
      <c r="P625" s="180">
        <f>O625*H625</f>
        <v>0</v>
      </c>
      <c r="Q625" s="180">
        <v>1.0627700000000002</v>
      </c>
      <c r="R625" s="180">
        <f>Q625*H625</f>
        <v>0.043573569999999992</v>
      </c>
      <c r="S625" s="180">
        <v>0</v>
      </c>
      <c r="T625" s="181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82" t="s">
        <v>157</v>
      </c>
      <c r="AT625" s="182" t="s">
        <v>152</v>
      </c>
      <c r="AU625" s="182" t="s">
        <v>158</v>
      </c>
      <c r="AY625" s="18" t="s">
        <v>150</v>
      </c>
      <c r="BE625" s="183">
        <f>IF(N625="základní",J625,0)</f>
        <v>0</v>
      </c>
      <c r="BF625" s="183">
        <f>IF(N625="snížená",J625,0)</f>
        <v>0</v>
      </c>
      <c r="BG625" s="183">
        <f>IF(N625="zákl. přenesená",J625,0)</f>
        <v>0</v>
      </c>
      <c r="BH625" s="183">
        <f>IF(N625="sníž. přenesená",J625,0)</f>
        <v>0</v>
      </c>
      <c r="BI625" s="183">
        <f>IF(N625="nulová",J625,0)</f>
        <v>0</v>
      </c>
      <c r="BJ625" s="18" t="s">
        <v>158</v>
      </c>
      <c r="BK625" s="183">
        <f>ROUND(I625*H625,2)</f>
        <v>0</v>
      </c>
      <c r="BL625" s="18" t="s">
        <v>157</v>
      </c>
      <c r="BM625" s="182" t="s">
        <v>759</v>
      </c>
    </row>
    <row r="626" s="14" customFormat="1">
      <c r="A626" s="14"/>
      <c r="B626" s="192"/>
      <c r="C626" s="14"/>
      <c r="D626" s="185" t="s">
        <v>160</v>
      </c>
      <c r="E626" s="193" t="s">
        <v>1</v>
      </c>
      <c r="F626" s="194" t="s">
        <v>760</v>
      </c>
      <c r="G626" s="14"/>
      <c r="H626" s="195">
        <v>0.041000000000000008</v>
      </c>
      <c r="I626" s="196"/>
      <c r="J626" s="14"/>
      <c r="K626" s="14"/>
      <c r="L626" s="192"/>
      <c r="M626" s="197"/>
      <c r="N626" s="198"/>
      <c r="O626" s="198"/>
      <c r="P626" s="198"/>
      <c r="Q626" s="198"/>
      <c r="R626" s="198"/>
      <c r="S626" s="198"/>
      <c r="T626" s="19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193" t="s">
        <v>160</v>
      </c>
      <c r="AU626" s="193" t="s">
        <v>158</v>
      </c>
      <c r="AV626" s="14" t="s">
        <v>158</v>
      </c>
      <c r="AW626" s="14" t="s">
        <v>32</v>
      </c>
      <c r="AX626" s="14" t="s">
        <v>77</v>
      </c>
      <c r="AY626" s="193" t="s">
        <v>150</v>
      </c>
    </row>
    <row r="627" s="15" customFormat="1">
      <c r="A627" s="15"/>
      <c r="B627" s="200"/>
      <c r="C627" s="15"/>
      <c r="D627" s="185" t="s">
        <v>160</v>
      </c>
      <c r="E627" s="201" t="s">
        <v>1</v>
      </c>
      <c r="F627" s="202" t="s">
        <v>163</v>
      </c>
      <c r="G627" s="15"/>
      <c r="H627" s="203">
        <v>0.041000000000000008</v>
      </c>
      <c r="I627" s="204"/>
      <c r="J627" s="15"/>
      <c r="K627" s="15"/>
      <c r="L627" s="200"/>
      <c r="M627" s="205"/>
      <c r="N627" s="206"/>
      <c r="O627" s="206"/>
      <c r="P627" s="206"/>
      <c r="Q627" s="206"/>
      <c r="R627" s="206"/>
      <c r="S627" s="206"/>
      <c r="T627" s="207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01" t="s">
        <v>160</v>
      </c>
      <c r="AU627" s="201" t="s">
        <v>158</v>
      </c>
      <c r="AV627" s="15" t="s">
        <v>157</v>
      </c>
      <c r="AW627" s="15" t="s">
        <v>32</v>
      </c>
      <c r="AX627" s="15" t="s">
        <v>85</v>
      </c>
      <c r="AY627" s="201" t="s">
        <v>150</v>
      </c>
    </row>
    <row r="628" s="2" customFormat="1" ht="24.15" customHeight="1">
      <c r="A628" s="37"/>
      <c r="B628" s="170"/>
      <c r="C628" s="171" t="s">
        <v>761</v>
      </c>
      <c r="D628" s="171" t="s">
        <v>152</v>
      </c>
      <c r="E628" s="172" t="s">
        <v>762</v>
      </c>
      <c r="F628" s="173" t="s">
        <v>763</v>
      </c>
      <c r="G628" s="174" t="s">
        <v>155</v>
      </c>
      <c r="H628" s="175">
        <v>504.294</v>
      </c>
      <c r="I628" s="176"/>
      <c r="J628" s="177">
        <f>ROUND(I628*H628,2)</f>
        <v>0</v>
      </c>
      <c r="K628" s="173" t="s">
        <v>156</v>
      </c>
      <c r="L628" s="38"/>
      <c r="M628" s="178" t="s">
        <v>1</v>
      </c>
      <c r="N628" s="179" t="s">
        <v>43</v>
      </c>
      <c r="O628" s="76"/>
      <c r="P628" s="180">
        <f>O628*H628</f>
        <v>0</v>
      </c>
      <c r="Q628" s="180">
        <v>0.11</v>
      </c>
      <c r="R628" s="180">
        <f>Q628*H628</f>
        <v>55.472339999999992</v>
      </c>
      <c r="S628" s="180">
        <v>0</v>
      </c>
      <c r="T628" s="181">
        <f>S628*H628</f>
        <v>0</v>
      </c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R628" s="182" t="s">
        <v>157</v>
      </c>
      <c r="AT628" s="182" t="s">
        <v>152</v>
      </c>
      <c r="AU628" s="182" t="s">
        <v>158</v>
      </c>
      <c r="AY628" s="18" t="s">
        <v>150</v>
      </c>
      <c r="BE628" s="183">
        <f>IF(N628="základní",J628,0)</f>
        <v>0</v>
      </c>
      <c r="BF628" s="183">
        <f>IF(N628="snížená",J628,0)</f>
        <v>0</v>
      </c>
      <c r="BG628" s="183">
        <f>IF(N628="zákl. přenesená",J628,0)</f>
        <v>0</v>
      </c>
      <c r="BH628" s="183">
        <f>IF(N628="sníž. přenesená",J628,0)</f>
        <v>0</v>
      </c>
      <c r="BI628" s="183">
        <f>IF(N628="nulová",J628,0)</f>
        <v>0</v>
      </c>
      <c r="BJ628" s="18" t="s">
        <v>158</v>
      </c>
      <c r="BK628" s="183">
        <f>ROUND(I628*H628,2)</f>
        <v>0</v>
      </c>
      <c r="BL628" s="18" t="s">
        <v>157</v>
      </c>
      <c r="BM628" s="182" t="s">
        <v>764</v>
      </c>
    </row>
    <row r="629" s="14" customFormat="1">
      <c r="A629" s="14"/>
      <c r="B629" s="192"/>
      <c r="C629" s="14"/>
      <c r="D629" s="185" t="s">
        <v>160</v>
      </c>
      <c r="E629" s="193" t="s">
        <v>1</v>
      </c>
      <c r="F629" s="194" t="s">
        <v>765</v>
      </c>
      <c r="G629" s="14"/>
      <c r="H629" s="195">
        <v>46.89</v>
      </c>
      <c r="I629" s="196"/>
      <c r="J629" s="14"/>
      <c r="K629" s="14"/>
      <c r="L629" s="192"/>
      <c r="M629" s="197"/>
      <c r="N629" s="198"/>
      <c r="O629" s="198"/>
      <c r="P629" s="198"/>
      <c r="Q629" s="198"/>
      <c r="R629" s="198"/>
      <c r="S629" s="198"/>
      <c r="T629" s="19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193" t="s">
        <v>160</v>
      </c>
      <c r="AU629" s="193" t="s">
        <v>158</v>
      </c>
      <c r="AV629" s="14" t="s">
        <v>158</v>
      </c>
      <c r="AW629" s="14" t="s">
        <v>32</v>
      </c>
      <c r="AX629" s="14" t="s">
        <v>77</v>
      </c>
      <c r="AY629" s="193" t="s">
        <v>150</v>
      </c>
    </row>
    <row r="630" s="14" customFormat="1">
      <c r="A630" s="14"/>
      <c r="B630" s="192"/>
      <c r="C630" s="14"/>
      <c r="D630" s="185" t="s">
        <v>160</v>
      </c>
      <c r="E630" s="193" t="s">
        <v>1</v>
      </c>
      <c r="F630" s="194" t="s">
        <v>766</v>
      </c>
      <c r="G630" s="14"/>
      <c r="H630" s="195">
        <v>19.8</v>
      </c>
      <c r="I630" s="196"/>
      <c r="J630" s="14"/>
      <c r="K630" s="14"/>
      <c r="L630" s="192"/>
      <c r="M630" s="197"/>
      <c r="N630" s="198"/>
      <c r="O630" s="198"/>
      <c r="P630" s="198"/>
      <c r="Q630" s="198"/>
      <c r="R630" s="198"/>
      <c r="S630" s="198"/>
      <c r="T630" s="19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193" t="s">
        <v>160</v>
      </c>
      <c r="AU630" s="193" t="s">
        <v>158</v>
      </c>
      <c r="AV630" s="14" t="s">
        <v>158</v>
      </c>
      <c r="AW630" s="14" t="s">
        <v>32</v>
      </c>
      <c r="AX630" s="14" t="s">
        <v>77</v>
      </c>
      <c r="AY630" s="193" t="s">
        <v>150</v>
      </c>
    </row>
    <row r="631" s="14" customFormat="1">
      <c r="A631" s="14"/>
      <c r="B631" s="192"/>
      <c r="C631" s="14"/>
      <c r="D631" s="185" t="s">
        <v>160</v>
      </c>
      <c r="E631" s="193" t="s">
        <v>1</v>
      </c>
      <c r="F631" s="194" t="s">
        <v>767</v>
      </c>
      <c r="G631" s="14"/>
      <c r="H631" s="195">
        <v>30.1</v>
      </c>
      <c r="I631" s="196"/>
      <c r="J631" s="14"/>
      <c r="K631" s="14"/>
      <c r="L631" s="192"/>
      <c r="M631" s="197"/>
      <c r="N631" s="198"/>
      <c r="O631" s="198"/>
      <c r="P631" s="198"/>
      <c r="Q631" s="198"/>
      <c r="R631" s="198"/>
      <c r="S631" s="198"/>
      <c r="T631" s="19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193" t="s">
        <v>160</v>
      </c>
      <c r="AU631" s="193" t="s">
        <v>158</v>
      </c>
      <c r="AV631" s="14" t="s">
        <v>158</v>
      </c>
      <c r="AW631" s="14" t="s">
        <v>32</v>
      </c>
      <c r="AX631" s="14" t="s">
        <v>77</v>
      </c>
      <c r="AY631" s="193" t="s">
        <v>150</v>
      </c>
    </row>
    <row r="632" s="14" customFormat="1">
      <c r="A632" s="14"/>
      <c r="B632" s="192"/>
      <c r="C632" s="14"/>
      <c r="D632" s="185" t="s">
        <v>160</v>
      </c>
      <c r="E632" s="193" t="s">
        <v>1</v>
      </c>
      <c r="F632" s="194" t="s">
        <v>768</v>
      </c>
      <c r="G632" s="14"/>
      <c r="H632" s="195">
        <v>67.343999999999992</v>
      </c>
      <c r="I632" s="196"/>
      <c r="J632" s="14"/>
      <c r="K632" s="14"/>
      <c r="L632" s="192"/>
      <c r="M632" s="197"/>
      <c r="N632" s="198"/>
      <c r="O632" s="198"/>
      <c r="P632" s="198"/>
      <c r="Q632" s="198"/>
      <c r="R632" s="198"/>
      <c r="S632" s="198"/>
      <c r="T632" s="19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193" t="s">
        <v>160</v>
      </c>
      <c r="AU632" s="193" t="s">
        <v>158</v>
      </c>
      <c r="AV632" s="14" t="s">
        <v>158</v>
      </c>
      <c r="AW632" s="14" t="s">
        <v>32</v>
      </c>
      <c r="AX632" s="14" t="s">
        <v>77</v>
      </c>
      <c r="AY632" s="193" t="s">
        <v>150</v>
      </c>
    </row>
    <row r="633" s="14" customFormat="1">
      <c r="A633" s="14"/>
      <c r="B633" s="192"/>
      <c r="C633" s="14"/>
      <c r="D633" s="185" t="s">
        <v>160</v>
      </c>
      <c r="E633" s="193" t="s">
        <v>1</v>
      </c>
      <c r="F633" s="194" t="s">
        <v>769</v>
      </c>
      <c r="G633" s="14"/>
      <c r="H633" s="195">
        <v>75.86</v>
      </c>
      <c r="I633" s="196"/>
      <c r="J633" s="14"/>
      <c r="K633" s="14"/>
      <c r="L633" s="192"/>
      <c r="M633" s="197"/>
      <c r="N633" s="198"/>
      <c r="O633" s="198"/>
      <c r="P633" s="198"/>
      <c r="Q633" s="198"/>
      <c r="R633" s="198"/>
      <c r="S633" s="198"/>
      <c r="T633" s="19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193" t="s">
        <v>160</v>
      </c>
      <c r="AU633" s="193" t="s">
        <v>158</v>
      </c>
      <c r="AV633" s="14" t="s">
        <v>158</v>
      </c>
      <c r="AW633" s="14" t="s">
        <v>32</v>
      </c>
      <c r="AX633" s="14" t="s">
        <v>77</v>
      </c>
      <c r="AY633" s="193" t="s">
        <v>150</v>
      </c>
    </row>
    <row r="634" s="14" customFormat="1">
      <c r="A634" s="14"/>
      <c r="B634" s="192"/>
      <c r="C634" s="14"/>
      <c r="D634" s="185" t="s">
        <v>160</v>
      </c>
      <c r="E634" s="193" t="s">
        <v>1</v>
      </c>
      <c r="F634" s="194" t="s">
        <v>770</v>
      </c>
      <c r="G634" s="14"/>
      <c r="H634" s="195">
        <v>264.3</v>
      </c>
      <c r="I634" s="196"/>
      <c r="J634" s="14"/>
      <c r="K634" s="14"/>
      <c r="L634" s="192"/>
      <c r="M634" s="197"/>
      <c r="N634" s="198"/>
      <c r="O634" s="198"/>
      <c r="P634" s="198"/>
      <c r="Q634" s="198"/>
      <c r="R634" s="198"/>
      <c r="S634" s="198"/>
      <c r="T634" s="19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193" t="s">
        <v>160</v>
      </c>
      <c r="AU634" s="193" t="s">
        <v>158</v>
      </c>
      <c r="AV634" s="14" t="s">
        <v>158</v>
      </c>
      <c r="AW634" s="14" t="s">
        <v>32</v>
      </c>
      <c r="AX634" s="14" t="s">
        <v>77</v>
      </c>
      <c r="AY634" s="193" t="s">
        <v>150</v>
      </c>
    </row>
    <row r="635" s="15" customFormat="1">
      <c r="A635" s="15"/>
      <c r="B635" s="200"/>
      <c r="C635" s="15"/>
      <c r="D635" s="185" t="s">
        <v>160</v>
      </c>
      <c r="E635" s="201" t="s">
        <v>1</v>
      </c>
      <c r="F635" s="202" t="s">
        <v>163</v>
      </c>
      <c r="G635" s="15"/>
      <c r="H635" s="203">
        <v>504.294</v>
      </c>
      <c r="I635" s="204"/>
      <c r="J635" s="15"/>
      <c r="K635" s="15"/>
      <c r="L635" s="200"/>
      <c r="M635" s="205"/>
      <c r="N635" s="206"/>
      <c r="O635" s="206"/>
      <c r="P635" s="206"/>
      <c r="Q635" s="206"/>
      <c r="R635" s="206"/>
      <c r="S635" s="206"/>
      <c r="T635" s="207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01" t="s">
        <v>160</v>
      </c>
      <c r="AU635" s="201" t="s">
        <v>158</v>
      </c>
      <c r="AV635" s="15" t="s">
        <v>157</v>
      </c>
      <c r="AW635" s="15" t="s">
        <v>32</v>
      </c>
      <c r="AX635" s="15" t="s">
        <v>85</v>
      </c>
      <c r="AY635" s="201" t="s">
        <v>150</v>
      </c>
    </row>
    <row r="636" s="2" customFormat="1" ht="24.15" customHeight="1">
      <c r="A636" s="37"/>
      <c r="B636" s="170"/>
      <c r="C636" s="171" t="s">
        <v>771</v>
      </c>
      <c r="D636" s="171" t="s">
        <v>152</v>
      </c>
      <c r="E636" s="172" t="s">
        <v>772</v>
      </c>
      <c r="F636" s="173" t="s">
        <v>773</v>
      </c>
      <c r="G636" s="174" t="s">
        <v>155</v>
      </c>
      <c r="H636" s="175">
        <v>834.3</v>
      </c>
      <c r="I636" s="176"/>
      <c r="J636" s="177">
        <f>ROUND(I636*H636,2)</f>
        <v>0</v>
      </c>
      <c r="K636" s="173" t="s">
        <v>156</v>
      </c>
      <c r="L636" s="38"/>
      <c r="M636" s="178" t="s">
        <v>1</v>
      </c>
      <c r="N636" s="179" t="s">
        <v>43</v>
      </c>
      <c r="O636" s="76"/>
      <c r="P636" s="180">
        <f>O636*H636</f>
        <v>0</v>
      </c>
      <c r="Q636" s="180">
        <v>0.011</v>
      </c>
      <c r="R636" s="180">
        <f>Q636*H636</f>
        <v>9.1772999999999984</v>
      </c>
      <c r="S636" s="180">
        <v>0</v>
      </c>
      <c r="T636" s="181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182" t="s">
        <v>157</v>
      </c>
      <c r="AT636" s="182" t="s">
        <v>152</v>
      </c>
      <c r="AU636" s="182" t="s">
        <v>158</v>
      </c>
      <c r="AY636" s="18" t="s">
        <v>150</v>
      </c>
      <c r="BE636" s="183">
        <f>IF(N636="základní",J636,0)</f>
        <v>0</v>
      </c>
      <c r="BF636" s="183">
        <f>IF(N636="snížená",J636,0)</f>
        <v>0</v>
      </c>
      <c r="BG636" s="183">
        <f>IF(N636="zákl. přenesená",J636,0)</f>
        <v>0</v>
      </c>
      <c r="BH636" s="183">
        <f>IF(N636="sníž. přenesená",J636,0)</f>
        <v>0</v>
      </c>
      <c r="BI636" s="183">
        <f>IF(N636="nulová",J636,0)</f>
        <v>0</v>
      </c>
      <c r="BJ636" s="18" t="s">
        <v>158</v>
      </c>
      <c r="BK636" s="183">
        <f>ROUND(I636*H636,2)</f>
        <v>0</v>
      </c>
      <c r="BL636" s="18" t="s">
        <v>157</v>
      </c>
      <c r="BM636" s="182" t="s">
        <v>774</v>
      </c>
    </row>
    <row r="637" s="14" customFormat="1">
      <c r="A637" s="14"/>
      <c r="B637" s="192"/>
      <c r="C637" s="14"/>
      <c r="D637" s="185" t="s">
        <v>160</v>
      </c>
      <c r="E637" s="193" t="s">
        <v>1</v>
      </c>
      <c r="F637" s="194" t="s">
        <v>765</v>
      </c>
      <c r="G637" s="14"/>
      <c r="H637" s="195">
        <v>46.89</v>
      </c>
      <c r="I637" s="196"/>
      <c r="J637" s="14"/>
      <c r="K637" s="14"/>
      <c r="L637" s="192"/>
      <c r="M637" s="197"/>
      <c r="N637" s="198"/>
      <c r="O637" s="198"/>
      <c r="P637" s="198"/>
      <c r="Q637" s="198"/>
      <c r="R637" s="198"/>
      <c r="S637" s="198"/>
      <c r="T637" s="19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193" t="s">
        <v>160</v>
      </c>
      <c r="AU637" s="193" t="s">
        <v>158</v>
      </c>
      <c r="AV637" s="14" t="s">
        <v>158</v>
      </c>
      <c r="AW637" s="14" t="s">
        <v>32</v>
      </c>
      <c r="AX637" s="14" t="s">
        <v>77</v>
      </c>
      <c r="AY637" s="193" t="s">
        <v>150</v>
      </c>
    </row>
    <row r="638" s="14" customFormat="1">
      <c r="A638" s="14"/>
      <c r="B638" s="192"/>
      <c r="C638" s="14"/>
      <c r="D638" s="185" t="s">
        <v>160</v>
      </c>
      <c r="E638" s="193" t="s">
        <v>1</v>
      </c>
      <c r="F638" s="194" t="s">
        <v>767</v>
      </c>
      <c r="G638" s="14"/>
      <c r="H638" s="195">
        <v>30.1</v>
      </c>
      <c r="I638" s="196"/>
      <c r="J638" s="14"/>
      <c r="K638" s="14"/>
      <c r="L638" s="192"/>
      <c r="M638" s="197"/>
      <c r="N638" s="198"/>
      <c r="O638" s="198"/>
      <c r="P638" s="198"/>
      <c r="Q638" s="198"/>
      <c r="R638" s="198"/>
      <c r="S638" s="198"/>
      <c r="T638" s="19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193" t="s">
        <v>160</v>
      </c>
      <c r="AU638" s="193" t="s">
        <v>158</v>
      </c>
      <c r="AV638" s="14" t="s">
        <v>158</v>
      </c>
      <c r="AW638" s="14" t="s">
        <v>32</v>
      </c>
      <c r="AX638" s="14" t="s">
        <v>77</v>
      </c>
      <c r="AY638" s="193" t="s">
        <v>150</v>
      </c>
    </row>
    <row r="639" s="14" customFormat="1">
      <c r="A639" s="14"/>
      <c r="B639" s="192"/>
      <c r="C639" s="14"/>
      <c r="D639" s="185" t="s">
        <v>160</v>
      </c>
      <c r="E639" s="193" t="s">
        <v>1</v>
      </c>
      <c r="F639" s="194" t="s">
        <v>769</v>
      </c>
      <c r="G639" s="14"/>
      <c r="H639" s="195">
        <v>75.86</v>
      </c>
      <c r="I639" s="196"/>
      <c r="J639" s="14"/>
      <c r="K639" s="14"/>
      <c r="L639" s="192"/>
      <c r="M639" s="197"/>
      <c r="N639" s="198"/>
      <c r="O639" s="198"/>
      <c r="P639" s="198"/>
      <c r="Q639" s="198"/>
      <c r="R639" s="198"/>
      <c r="S639" s="198"/>
      <c r="T639" s="19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193" t="s">
        <v>160</v>
      </c>
      <c r="AU639" s="193" t="s">
        <v>158</v>
      </c>
      <c r="AV639" s="14" t="s">
        <v>158</v>
      </c>
      <c r="AW639" s="14" t="s">
        <v>32</v>
      </c>
      <c r="AX639" s="14" t="s">
        <v>77</v>
      </c>
      <c r="AY639" s="193" t="s">
        <v>150</v>
      </c>
    </row>
    <row r="640" s="14" customFormat="1">
      <c r="A640" s="14"/>
      <c r="B640" s="192"/>
      <c r="C640" s="14"/>
      <c r="D640" s="185" t="s">
        <v>160</v>
      </c>
      <c r="E640" s="193" t="s">
        <v>1</v>
      </c>
      <c r="F640" s="194" t="s">
        <v>770</v>
      </c>
      <c r="G640" s="14"/>
      <c r="H640" s="195">
        <v>264.3</v>
      </c>
      <c r="I640" s="196"/>
      <c r="J640" s="14"/>
      <c r="K640" s="14"/>
      <c r="L640" s="192"/>
      <c r="M640" s="197"/>
      <c r="N640" s="198"/>
      <c r="O640" s="198"/>
      <c r="P640" s="198"/>
      <c r="Q640" s="198"/>
      <c r="R640" s="198"/>
      <c r="S640" s="198"/>
      <c r="T640" s="19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193" t="s">
        <v>160</v>
      </c>
      <c r="AU640" s="193" t="s">
        <v>158</v>
      </c>
      <c r="AV640" s="14" t="s">
        <v>158</v>
      </c>
      <c r="AW640" s="14" t="s">
        <v>32</v>
      </c>
      <c r="AX640" s="14" t="s">
        <v>77</v>
      </c>
      <c r="AY640" s="193" t="s">
        <v>150</v>
      </c>
    </row>
    <row r="641" s="15" customFormat="1">
      <c r="A641" s="15"/>
      <c r="B641" s="200"/>
      <c r="C641" s="15"/>
      <c r="D641" s="185" t="s">
        <v>160</v>
      </c>
      <c r="E641" s="201" t="s">
        <v>1</v>
      </c>
      <c r="F641" s="202" t="s">
        <v>163</v>
      </c>
      <c r="G641" s="15"/>
      <c r="H641" s="203">
        <v>417.15</v>
      </c>
      <c r="I641" s="204"/>
      <c r="J641" s="15"/>
      <c r="K641" s="15"/>
      <c r="L641" s="200"/>
      <c r="M641" s="205"/>
      <c r="N641" s="206"/>
      <c r="O641" s="206"/>
      <c r="P641" s="206"/>
      <c r="Q641" s="206"/>
      <c r="R641" s="206"/>
      <c r="S641" s="206"/>
      <c r="T641" s="207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01" t="s">
        <v>160</v>
      </c>
      <c r="AU641" s="201" t="s">
        <v>158</v>
      </c>
      <c r="AV641" s="15" t="s">
        <v>157</v>
      </c>
      <c r="AW641" s="15" t="s">
        <v>32</v>
      </c>
      <c r="AX641" s="15" t="s">
        <v>85</v>
      </c>
      <c r="AY641" s="201" t="s">
        <v>150</v>
      </c>
    </row>
    <row r="642" s="14" customFormat="1">
      <c r="A642" s="14"/>
      <c r="B642" s="192"/>
      <c r="C642" s="14"/>
      <c r="D642" s="185" t="s">
        <v>160</v>
      </c>
      <c r="E642" s="14"/>
      <c r="F642" s="194" t="s">
        <v>775</v>
      </c>
      <c r="G642" s="14"/>
      <c r="H642" s="195">
        <v>834.3</v>
      </c>
      <c r="I642" s="196"/>
      <c r="J642" s="14"/>
      <c r="K642" s="14"/>
      <c r="L642" s="192"/>
      <c r="M642" s="197"/>
      <c r="N642" s="198"/>
      <c r="O642" s="198"/>
      <c r="P642" s="198"/>
      <c r="Q642" s="198"/>
      <c r="R642" s="198"/>
      <c r="S642" s="198"/>
      <c r="T642" s="19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193" t="s">
        <v>160</v>
      </c>
      <c r="AU642" s="193" t="s">
        <v>158</v>
      </c>
      <c r="AV642" s="14" t="s">
        <v>158</v>
      </c>
      <c r="AW642" s="14" t="s">
        <v>3</v>
      </c>
      <c r="AX642" s="14" t="s">
        <v>85</v>
      </c>
      <c r="AY642" s="193" t="s">
        <v>150</v>
      </c>
    </row>
    <row r="643" s="2" customFormat="1" ht="16.5" customHeight="1">
      <c r="A643" s="37"/>
      <c r="B643" s="170"/>
      <c r="C643" s="171" t="s">
        <v>776</v>
      </c>
      <c r="D643" s="171" t="s">
        <v>152</v>
      </c>
      <c r="E643" s="172" t="s">
        <v>777</v>
      </c>
      <c r="F643" s="173" t="s">
        <v>778</v>
      </c>
      <c r="G643" s="174" t="s">
        <v>155</v>
      </c>
      <c r="H643" s="175">
        <v>515.934</v>
      </c>
      <c r="I643" s="176"/>
      <c r="J643" s="177">
        <f>ROUND(I643*H643,2)</f>
        <v>0</v>
      </c>
      <c r="K643" s="173" t="s">
        <v>156</v>
      </c>
      <c r="L643" s="38"/>
      <c r="M643" s="178" t="s">
        <v>1</v>
      </c>
      <c r="N643" s="179" t="s">
        <v>43</v>
      </c>
      <c r="O643" s="76"/>
      <c r="P643" s="180">
        <f>O643*H643</f>
        <v>0</v>
      </c>
      <c r="Q643" s="180">
        <v>0.00012999999999999998</v>
      </c>
      <c r="R643" s="180">
        <f>Q643*H643</f>
        <v>0.067071419999999992</v>
      </c>
      <c r="S643" s="180">
        <v>0</v>
      </c>
      <c r="T643" s="181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82" t="s">
        <v>157</v>
      </c>
      <c r="AT643" s="182" t="s">
        <v>152</v>
      </c>
      <c r="AU643" s="182" t="s">
        <v>158</v>
      </c>
      <c r="AY643" s="18" t="s">
        <v>150</v>
      </c>
      <c r="BE643" s="183">
        <f>IF(N643="základní",J643,0)</f>
        <v>0</v>
      </c>
      <c r="BF643" s="183">
        <f>IF(N643="snížená",J643,0)</f>
        <v>0</v>
      </c>
      <c r="BG643" s="183">
        <f>IF(N643="zákl. přenesená",J643,0)</f>
        <v>0</v>
      </c>
      <c r="BH643" s="183">
        <f>IF(N643="sníž. přenesená",J643,0)</f>
        <v>0</v>
      </c>
      <c r="BI643" s="183">
        <f>IF(N643="nulová",J643,0)</f>
        <v>0</v>
      </c>
      <c r="BJ643" s="18" t="s">
        <v>158</v>
      </c>
      <c r="BK643" s="183">
        <f>ROUND(I643*H643,2)</f>
        <v>0</v>
      </c>
      <c r="BL643" s="18" t="s">
        <v>157</v>
      </c>
      <c r="BM643" s="182" t="s">
        <v>779</v>
      </c>
    </row>
    <row r="644" s="14" customFormat="1">
      <c r="A644" s="14"/>
      <c r="B644" s="192"/>
      <c r="C644" s="14"/>
      <c r="D644" s="185" t="s">
        <v>160</v>
      </c>
      <c r="E644" s="193" t="s">
        <v>1</v>
      </c>
      <c r="F644" s="194" t="s">
        <v>226</v>
      </c>
      <c r="G644" s="14"/>
      <c r="H644" s="195">
        <v>11.64</v>
      </c>
      <c r="I644" s="196"/>
      <c r="J644" s="14"/>
      <c r="K644" s="14"/>
      <c r="L644" s="192"/>
      <c r="M644" s="197"/>
      <c r="N644" s="198"/>
      <c r="O644" s="198"/>
      <c r="P644" s="198"/>
      <c r="Q644" s="198"/>
      <c r="R644" s="198"/>
      <c r="S644" s="198"/>
      <c r="T644" s="19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193" t="s">
        <v>160</v>
      </c>
      <c r="AU644" s="193" t="s">
        <v>158</v>
      </c>
      <c r="AV644" s="14" t="s">
        <v>158</v>
      </c>
      <c r="AW644" s="14" t="s">
        <v>32</v>
      </c>
      <c r="AX644" s="14" t="s">
        <v>77</v>
      </c>
      <c r="AY644" s="193" t="s">
        <v>150</v>
      </c>
    </row>
    <row r="645" s="14" customFormat="1">
      <c r="A645" s="14"/>
      <c r="B645" s="192"/>
      <c r="C645" s="14"/>
      <c r="D645" s="185" t="s">
        <v>160</v>
      </c>
      <c r="E645" s="193" t="s">
        <v>1</v>
      </c>
      <c r="F645" s="194" t="s">
        <v>765</v>
      </c>
      <c r="G645" s="14"/>
      <c r="H645" s="195">
        <v>46.89</v>
      </c>
      <c r="I645" s="196"/>
      <c r="J645" s="14"/>
      <c r="K645" s="14"/>
      <c r="L645" s="192"/>
      <c r="M645" s="197"/>
      <c r="N645" s="198"/>
      <c r="O645" s="198"/>
      <c r="P645" s="198"/>
      <c r="Q645" s="198"/>
      <c r="R645" s="198"/>
      <c r="S645" s="198"/>
      <c r="T645" s="19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193" t="s">
        <v>160</v>
      </c>
      <c r="AU645" s="193" t="s">
        <v>158</v>
      </c>
      <c r="AV645" s="14" t="s">
        <v>158</v>
      </c>
      <c r="AW645" s="14" t="s">
        <v>32</v>
      </c>
      <c r="AX645" s="14" t="s">
        <v>77</v>
      </c>
      <c r="AY645" s="193" t="s">
        <v>150</v>
      </c>
    </row>
    <row r="646" s="14" customFormat="1">
      <c r="A646" s="14"/>
      <c r="B646" s="192"/>
      <c r="C646" s="14"/>
      <c r="D646" s="185" t="s">
        <v>160</v>
      </c>
      <c r="E646" s="193" t="s">
        <v>1</v>
      </c>
      <c r="F646" s="194" t="s">
        <v>766</v>
      </c>
      <c r="G646" s="14"/>
      <c r="H646" s="195">
        <v>19.8</v>
      </c>
      <c r="I646" s="196"/>
      <c r="J646" s="14"/>
      <c r="K646" s="14"/>
      <c r="L646" s="192"/>
      <c r="M646" s="197"/>
      <c r="N646" s="198"/>
      <c r="O646" s="198"/>
      <c r="P646" s="198"/>
      <c r="Q646" s="198"/>
      <c r="R646" s="198"/>
      <c r="S646" s="198"/>
      <c r="T646" s="19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193" t="s">
        <v>160</v>
      </c>
      <c r="AU646" s="193" t="s">
        <v>158</v>
      </c>
      <c r="AV646" s="14" t="s">
        <v>158</v>
      </c>
      <c r="AW646" s="14" t="s">
        <v>32</v>
      </c>
      <c r="AX646" s="14" t="s">
        <v>77</v>
      </c>
      <c r="AY646" s="193" t="s">
        <v>150</v>
      </c>
    </row>
    <row r="647" s="14" customFormat="1">
      <c r="A647" s="14"/>
      <c r="B647" s="192"/>
      <c r="C647" s="14"/>
      <c r="D647" s="185" t="s">
        <v>160</v>
      </c>
      <c r="E647" s="193" t="s">
        <v>1</v>
      </c>
      <c r="F647" s="194" t="s">
        <v>767</v>
      </c>
      <c r="G647" s="14"/>
      <c r="H647" s="195">
        <v>30.1</v>
      </c>
      <c r="I647" s="196"/>
      <c r="J647" s="14"/>
      <c r="K647" s="14"/>
      <c r="L647" s="192"/>
      <c r="M647" s="197"/>
      <c r="N647" s="198"/>
      <c r="O647" s="198"/>
      <c r="P647" s="198"/>
      <c r="Q647" s="198"/>
      <c r="R647" s="198"/>
      <c r="S647" s="198"/>
      <c r="T647" s="19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193" t="s">
        <v>160</v>
      </c>
      <c r="AU647" s="193" t="s">
        <v>158</v>
      </c>
      <c r="AV647" s="14" t="s">
        <v>158</v>
      </c>
      <c r="AW647" s="14" t="s">
        <v>32</v>
      </c>
      <c r="AX647" s="14" t="s">
        <v>77</v>
      </c>
      <c r="AY647" s="193" t="s">
        <v>150</v>
      </c>
    </row>
    <row r="648" s="14" customFormat="1">
      <c r="A648" s="14"/>
      <c r="B648" s="192"/>
      <c r="C648" s="14"/>
      <c r="D648" s="185" t="s">
        <v>160</v>
      </c>
      <c r="E648" s="193" t="s">
        <v>1</v>
      </c>
      <c r="F648" s="194" t="s">
        <v>768</v>
      </c>
      <c r="G648" s="14"/>
      <c r="H648" s="195">
        <v>67.343999999999992</v>
      </c>
      <c r="I648" s="196"/>
      <c r="J648" s="14"/>
      <c r="K648" s="14"/>
      <c r="L648" s="192"/>
      <c r="M648" s="197"/>
      <c r="N648" s="198"/>
      <c r="O648" s="198"/>
      <c r="P648" s="198"/>
      <c r="Q648" s="198"/>
      <c r="R648" s="198"/>
      <c r="S648" s="198"/>
      <c r="T648" s="19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193" t="s">
        <v>160</v>
      </c>
      <c r="AU648" s="193" t="s">
        <v>158</v>
      </c>
      <c r="AV648" s="14" t="s">
        <v>158</v>
      </c>
      <c r="AW648" s="14" t="s">
        <v>32</v>
      </c>
      <c r="AX648" s="14" t="s">
        <v>77</v>
      </c>
      <c r="AY648" s="193" t="s">
        <v>150</v>
      </c>
    </row>
    <row r="649" s="14" customFormat="1">
      <c r="A649" s="14"/>
      <c r="B649" s="192"/>
      <c r="C649" s="14"/>
      <c r="D649" s="185" t="s">
        <v>160</v>
      </c>
      <c r="E649" s="193" t="s">
        <v>1</v>
      </c>
      <c r="F649" s="194" t="s">
        <v>769</v>
      </c>
      <c r="G649" s="14"/>
      <c r="H649" s="195">
        <v>75.86</v>
      </c>
      <c r="I649" s="196"/>
      <c r="J649" s="14"/>
      <c r="K649" s="14"/>
      <c r="L649" s="192"/>
      <c r="M649" s="197"/>
      <c r="N649" s="198"/>
      <c r="O649" s="198"/>
      <c r="P649" s="198"/>
      <c r="Q649" s="198"/>
      <c r="R649" s="198"/>
      <c r="S649" s="198"/>
      <c r="T649" s="19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193" t="s">
        <v>160</v>
      </c>
      <c r="AU649" s="193" t="s">
        <v>158</v>
      </c>
      <c r="AV649" s="14" t="s">
        <v>158</v>
      </c>
      <c r="AW649" s="14" t="s">
        <v>32</v>
      </c>
      <c r="AX649" s="14" t="s">
        <v>77</v>
      </c>
      <c r="AY649" s="193" t="s">
        <v>150</v>
      </c>
    </row>
    <row r="650" s="14" customFormat="1">
      <c r="A650" s="14"/>
      <c r="B650" s="192"/>
      <c r="C650" s="14"/>
      <c r="D650" s="185" t="s">
        <v>160</v>
      </c>
      <c r="E650" s="193" t="s">
        <v>1</v>
      </c>
      <c r="F650" s="194" t="s">
        <v>770</v>
      </c>
      <c r="G650" s="14"/>
      <c r="H650" s="195">
        <v>264.3</v>
      </c>
      <c r="I650" s="196"/>
      <c r="J650" s="14"/>
      <c r="K650" s="14"/>
      <c r="L650" s="192"/>
      <c r="M650" s="197"/>
      <c r="N650" s="198"/>
      <c r="O650" s="198"/>
      <c r="P650" s="198"/>
      <c r="Q650" s="198"/>
      <c r="R650" s="198"/>
      <c r="S650" s="198"/>
      <c r="T650" s="19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193" t="s">
        <v>160</v>
      </c>
      <c r="AU650" s="193" t="s">
        <v>158</v>
      </c>
      <c r="AV650" s="14" t="s">
        <v>158</v>
      </c>
      <c r="AW650" s="14" t="s">
        <v>32</v>
      </c>
      <c r="AX650" s="14" t="s">
        <v>77</v>
      </c>
      <c r="AY650" s="193" t="s">
        <v>150</v>
      </c>
    </row>
    <row r="651" s="15" customFormat="1">
      <c r="A651" s="15"/>
      <c r="B651" s="200"/>
      <c r="C651" s="15"/>
      <c r="D651" s="185" t="s">
        <v>160</v>
      </c>
      <c r="E651" s="201" t="s">
        <v>1</v>
      </c>
      <c r="F651" s="202" t="s">
        <v>163</v>
      </c>
      <c r="G651" s="15"/>
      <c r="H651" s="203">
        <v>515.934</v>
      </c>
      <c r="I651" s="204"/>
      <c r="J651" s="15"/>
      <c r="K651" s="15"/>
      <c r="L651" s="200"/>
      <c r="M651" s="205"/>
      <c r="N651" s="206"/>
      <c r="O651" s="206"/>
      <c r="P651" s="206"/>
      <c r="Q651" s="206"/>
      <c r="R651" s="206"/>
      <c r="S651" s="206"/>
      <c r="T651" s="207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01" t="s">
        <v>160</v>
      </c>
      <c r="AU651" s="201" t="s">
        <v>158</v>
      </c>
      <c r="AV651" s="15" t="s">
        <v>157</v>
      </c>
      <c r="AW651" s="15" t="s">
        <v>32</v>
      </c>
      <c r="AX651" s="15" t="s">
        <v>85</v>
      </c>
      <c r="AY651" s="201" t="s">
        <v>150</v>
      </c>
    </row>
    <row r="652" s="2" customFormat="1" ht="24.15" customHeight="1">
      <c r="A652" s="37"/>
      <c r="B652" s="170"/>
      <c r="C652" s="171" t="s">
        <v>780</v>
      </c>
      <c r="D652" s="171" t="s">
        <v>152</v>
      </c>
      <c r="E652" s="172" t="s">
        <v>781</v>
      </c>
      <c r="F652" s="173" t="s">
        <v>782</v>
      </c>
      <c r="G652" s="174" t="s">
        <v>448</v>
      </c>
      <c r="H652" s="175">
        <v>144</v>
      </c>
      <c r="I652" s="176"/>
      <c r="J652" s="177">
        <f>ROUND(I652*H652,2)</f>
        <v>0</v>
      </c>
      <c r="K652" s="173" t="s">
        <v>156</v>
      </c>
      <c r="L652" s="38"/>
      <c r="M652" s="178" t="s">
        <v>1</v>
      </c>
      <c r="N652" s="179" t="s">
        <v>43</v>
      </c>
      <c r="O652" s="76"/>
      <c r="P652" s="180">
        <f>O652*H652</f>
        <v>0</v>
      </c>
      <c r="Q652" s="180">
        <v>0.00048</v>
      </c>
      <c r="R652" s="180">
        <f>Q652*H652</f>
        <v>0.06912</v>
      </c>
      <c r="S652" s="180">
        <v>0</v>
      </c>
      <c r="T652" s="181">
        <f>S652*H652</f>
        <v>0</v>
      </c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R652" s="182" t="s">
        <v>157</v>
      </c>
      <c r="AT652" s="182" t="s">
        <v>152</v>
      </c>
      <c r="AU652" s="182" t="s">
        <v>158</v>
      </c>
      <c r="AY652" s="18" t="s">
        <v>150</v>
      </c>
      <c r="BE652" s="183">
        <f>IF(N652="základní",J652,0)</f>
        <v>0</v>
      </c>
      <c r="BF652" s="183">
        <f>IF(N652="snížená",J652,0)</f>
        <v>0</v>
      </c>
      <c r="BG652" s="183">
        <f>IF(N652="zákl. přenesená",J652,0)</f>
        <v>0</v>
      </c>
      <c r="BH652" s="183">
        <f>IF(N652="sníž. přenesená",J652,0)</f>
        <v>0</v>
      </c>
      <c r="BI652" s="183">
        <f>IF(N652="nulová",J652,0)</f>
        <v>0</v>
      </c>
      <c r="BJ652" s="18" t="s">
        <v>158</v>
      </c>
      <c r="BK652" s="183">
        <f>ROUND(I652*H652,2)</f>
        <v>0</v>
      </c>
      <c r="BL652" s="18" t="s">
        <v>157</v>
      </c>
      <c r="BM652" s="182" t="s">
        <v>783</v>
      </c>
    </row>
    <row r="653" s="12" customFormat="1" ht="22.8" customHeight="1">
      <c r="A653" s="12"/>
      <c r="B653" s="157"/>
      <c r="C653" s="12"/>
      <c r="D653" s="158" t="s">
        <v>76</v>
      </c>
      <c r="E653" s="168" t="s">
        <v>207</v>
      </c>
      <c r="F653" s="168" t="s">
        <v>784</v>
      </c>
      <c r="G653" s="12"/>
      <c r="H653" s="12"/>
      <c r="I653" s="160"/>
      <c r="J653" s="169">
        <f>BK653</f>
        <v>0</v>
      </c>
      <c r="K653" s="12"/>
      <c r="L653" s="157"/>
      <c r="M653" s="162"/>
      <c r="N653" s="163"/>
      <c r="O653" s="163"/>
      <c r="P653" s="164">
        <f>SUM(P654:P672)</f>
        <v>0</v>
      </c>
      <c r="Q653" s="163"/>
      <c r="R653" s="164">
        <f>SUM(R654:R672)</f>
        <v>0.099247670000000016</v>
      </c>
      <c r="S653" s="163"/>
      <c r="T653" s="165">
        <f>SUM(T654:T672)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158" t="s">
        <v>85</v>
      </c>
      <c r="AT653" s="166" t="s">
        <v>76</v>
      </c>
      <c r="AU653" s="166" t="s">
        <v>85</v>
      </c>
      <c r="AY653" s="158" t="s">
        <v>150</v>
      </c>
      <c r="BK653" s="167">
        <f>SUM(BK654:BK672)</f>
        <v>0</v>
      </c>
    </row>
    <row r="654" s="2" customFormat="1" ht="37.8" customHeight="1">
      <c r="A654" s="37"/>
      <c r="B654" s="170"/>
      <c r="C654" s="171" t="s">
        <v>785</v>
      </c>
      <c r="D654" s="171" t="s">
        <v>152</v>
      </c>
      <c r="E654" s="172" t="s">
        <v>786</v>
      </c>
      <c r="F654" s="173" t="s">
        <v>787</v>
      </c>
      <c r="G654" s="174" t="s">
        <v>155</v>
      </c>
      <c r="H654" s="175">
        <v>920</v>
      </c>
      <c r="I654" s="176"/>
      <c r="J654" s="177">
        <f>ROUND(I654*H654,2)</f>
        <v>0</v>
      </c>
      <c r="K654" s="173" t="s">
        <v>156</v>
      </c>
      <c r="L654" s="38"/>
      <c r="M654" s="178" t="s">
        <v>1</v>
      </c>
      <c r="N654" s="179" t="s">
        <v>43</v>
      </c>
      <c r="O654" s="76"/>
      <c r="P654" s="180">
        <f>O654*H654</f>
        <v>0</v>
      </c>
      <c r="Q654" s="180">
        <v>0</v>
      </c>
      <c r="R654" s="180">
        <f>Q654*H654</f>
        <v>0</v>
      </c>
      <c r="S654" s="180">
        <v>0</v>
      </c>
      <c r="T654" s="181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182" t="s">
        <v>157</v>
      </c>
      <c r="AT654" s="182" t="s">
        <v>152</v>
      </c>
      <c r="AU654" s="182" t="s">
        <v>158</v>
      </c>
      <c r="AY654" s="18" t="s">
        <v>150</v>
      </c>
      <c r="BE654" s="183">
        <f>IF(N654="základní",J654,0)</f>
        <v>0</v>
      </c>
      <c r="BF654" s="183">
        <f>IF(N654="snížená",J654,0)</f>
        <v>0</v>
      </c>
      <c r="BG654" s="183">
        <f>IF(N654="zákl. přenesená",J654,0)</f>
        <v>0</v>
      </c>
      <c r="BH654" s="183">
        <f>IF(N654="sníž. přenesená",J654,0)</f>
        <v>0</v>
      </c>
      <c r="BI654" s="183">
        <f>IF(N654="nulová",J654,0)</f>
        <v>0</v>
      </c>
      <c r="BJ654" s="18" t="s">
        <v>158</v>
      </c>
      <c r="BK654" s="183">
        <f>ROUND(I654*H654,2)</f>
        <v>0</v>
      </c>
      <c r="BL654" s="18" t="s">
        <v>157</v>
      </c>
      <c r="BM654" s="182" t="s">
        <v>788</v>
      </c>
    </row>
    <row r="655" s="2" customFormat="1" ht="37.8" customHeight="1">
      <c r="A655" s="37"/>
      <c r="B655" s="170"/>
      <c r="C655" s="171" t="s">
        <v>789</v>
      </c>
      <c r="D655" s="171" t="s">
        <v>152</v>
      </c>
      <c r="E655" s="172" t="s">
        <v>790</v>
      </c>
      <c r="F655" s="173" t="s">
        <v>791</v>
      </c>
      <c r="G655" s="174" t="s">
        <v>155</v>
      </c>
      <c r="H655" s="175">
        <v>82800</v>
      </c>
      <c r="I655" s="176"/>
      <c r="J655" s="177">
        <f>ROUND(I655*H655,2)</f>
        <v>0</v>
      </c>
      <c r="K655" s="173" t="s">
        <v>156</v>
      </c>
      <c r="L655" s="38"/>
      <c r="M655" s="178" t="s">
        <v>1</v>
      </c>
      <c r="N655" s="179" t="s">
        <v>43</v>
      </c>
      <c r="O655" s="76"/>
      <c r="P655" s="180">
        <f>O655*H655</f>
        <v>0</v>
      </c>
      <c r="Q655" s="180">
        <v>0</v>
      </c>
      <c r="R655" s="180">
        <f>Q655*H655</f>
        <v>0</v>
      </c>
      <c r="S655" s="180">
        <v>0</v>
      </c>
      <c r="T655" s="181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182" t="s">
        <v>157</v>
      </c>
      <c r="AT655" s="182" t="s">
        <v>152</v>
      </c>
      <c r="AU655" s="182" t="s">
        <v>158</v>
      </c>
      <c r="AY655" s="18" t="s">
        <v>150</v>
      </c>
      <c r="BE655" s="183">
        <f>IF(N655="základní",J655,0)</f>
        <v>0</v>
      </c>
      <c r="BF655" s="183">
        <f>IF(N655="snížená",J655,0)</f>
        <v>0</v>
      </c>
      <c r="BG655" s="183">
        <f>IF(N655="zákl. přenesená",J655,0)</f>
        <v>0</v>
      </c>
      <c r="BH655" s="183">
        <f>IF(N655="sníž. přenesená",J655,0)</f>
        <v>0</v>
      </c>
      <c r="BI655" s="183">
        <f>IF(N655="nulová",J655,0)</f>
        <v>0</v>
      </c>
      <c r="BJ655" s="18" t="s">
        <v>158</v>
      </c>
      <c r="BK655" s="183">
        <f>ROUND(I655*H655,2)</f>
        <v>0</v>
      </c>
      <c r="BL655" s="18" t="s">
        <v>157</v>
      </c>
      <c r="BM655" s="182" t="s">
        <v>792</v>
      </c>
    </row>
    <row r="656" s="14" customFormat="1">
      <c r="A656" s="14"/>
      <c r="B656" s="192"/>
      <c r="C656" s="14"/>
      <c r="D656" s="185" t="s">
        <v>160</v>
      </c>
      <c r="E656" s="14"/>
      <c r="F656" s="194" t="s">
        <v>793</v>
      </c>
      <c r="G656" s="14"/>
      <c r="H656" s="195">
        <v>82800</v>
      </c>
      <c r="I656" s="196"/>
      <c r="J656" s="14"/>
      <c r="K656" s="14"/>
      <c r="L656" s="192"/>
      <c r="M656" s="197"/>
      <c r="N656" s="198"/>
      <c r="O656" s="198"/>
      <c r="P656" s="198"/>
      <c r="Q656" s="198"/>
      <c r="R656" s="198"/>
      <c r="S656" s="198"/>
      <c r="T656" s="19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193" t="s">
        <v>160</v>
      </c>
      <c r="AU656" s="193" t="s">
        <v>158</v>
      </c>
      <c r="AV656" s="14" t="s">
        <v>158</v>
      </c>
      <c r="AW656" s="14" t="s">
        <v>3</v>
      </c>
      <c r="AX656" s="14" t="s">
        <v>85</v>
      </c>
      <c r="AY656" s="193" t="s">
        <v>150</v>
      </c>
    </row>
    <row r="657" s="2" customFormat="1" ht="44.25" customHeight="1">
      <c r="A657" s="37"/>
      <c r="B657" s="170"/>
      <c r="C657" s="171" t="s">
        <v>794</v>
      </c>
      <c r="D657" s="171" t="s">
        <v>152</v>
      </c>
      <c r="E657" s="172" t="s">
        <v>795</v>
      </c>
      <c r="F657" s="173" t="s">
        <v>796</v>
      </c>
      <c r="G657" s="174" t="s">
        <v>350</v>
      </c>
      <c r="H657" s="175">
        <v>1</v>
      </c>
      <c r="I657" s="176"/>
      <c r="J657" s="177">
        <f>ROUND(I657*H657,2)</f>
        <v>0</v>
      </c>
      <c r="K657" s="173" t="s">
        <v>156</v>
      </c>
      <c r="L657" s="38"/>
      <c r="M657" s="178" t="s">
        <v>1</v>
      </c>
      <c r="N657" s="179" t="s">
        <v>43</v>
      </c>
      <c r="O657" s="76"/>
      <c r="P657" s="180">
        <f>O657*H657</f>
        <v>0</v>
      </c>
      <c r="Q657" s="180">
        <v>0</v>
      </c>
      <c r="R657" s="180">
        <f>Q657*H657</f>
        <v>0</v>
      </c>
      <c r="S657" s="180">
        <v>0</v>
      </c>
      <c r="T657" s="181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182" t="s">
        <v>157</v>
      </c>
      <c r="AT657" s="182" t="s">
        <v>152</v>
      </c>
      <c r="AU657" s="182" t="s">
        <v>158</v>
      </c>
      <c r="AY657" s="18" t="s">
        <v>150</v>
      </c>
      <c r="BE657" s="183">
        <f>IF(N657="základní",J657,0)</f>
        <v>0</v>
      </c>
      <c r="BF657" s="183">
        <f>IF(N657="snížená",J657,0)</f>
        <v>0</v>
      </c>
      <c r="BG657" s="183">
        <f>IF(N657="zákl. přenesená",J657,0)</f>
        <v>0</v>
      </c>
      <c r="BH657" s="183">
        <f>IF(N657="sníž. přenesená",J657,0)</f>
        <v>0</v>
      </c>
      <c r="BI657" s="183">
        <f>IF(N657="nulová",J657,0)</f>
        <v>0</v>
      </c>
      <c r="BJ657" s="18" t="s">
        <v>158</v>
      </c>
      <c r="BK657" s="183">
        <f>ROUND(I657*H657,2)</f>
        <v>0</v>
      </c>
      <c r="BL657" s="18" t="s">
        <v>157</v>
      </c>
      <c r="BM657" s="182" t="s">
        <v>797</v>
      </c>
    </row>
    <row r="658" s="2" customFormat="1" ht="37.8" customHeight="1">
      <c r="A658" s="37"/>
      <c r="B658" s="170"/>
      <c r="C658" s="171" t="s">
        <v>798</v>
      </c>
      <c r="D658" s="171" t="s">
        <v>152</v>
      </c>
      <c r="E658" s="172" t="s">
        <v>799</v>
      </c>
      <c r="F658" s="173" t="s">
        <v>800</v>
      </c>
      <c r="G658" s="174" t="s">
        <v>155</v>
      </c>
      <c r="H658" s="175">
        <v>920</v>
      </c>
      <c r="I658" s="176"/>
      <c r="J658" s="177">
        <f>ROUND(I658*H658,2)</f>
        <v>0</v>
      </c>
      <c r="K658" s="173" t="s">
        <v>156</v>
      </c>
      <c r="L658" s="38"/>
      <c r="M658" s="178" t="s">
        <v>1</v>
      </c>
      <c r="N658" s="179" t="s">
        <v>43</v>
      </c>
      <c r="O658" s="76"/>
      <c r="P658" s="180">
        <f>O658*H658</f>
        <v>0</v>
      </c>
      <c r="Q658" s="180">
        <v>0</v>
      </c>
      <c r="R658" s="180">
        <f>Q658*H658</f>
        <v>0</v>
      </c>
      <c r="S658" s="180">
        <v>0</v>
      </c>
      <c r="T658" s="181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82" t="s">
        <v>157</v>
      </c>
      <c r="AT658" s="182" t="s">
        <v>152</v>
      </c>
      <c r="AU658" s="182" t="s">
        <v>158</v>
      </c>
      <c r="AY658" s="18" t="s">
        <v>150</v>
      </c>
      <c r="BE658" s="183">
        <f>IF(N658="základní",J658,0)</f>
        <v>0</v>
      </c>
      <c r="BF658" s="183">
        <f>IF(N658="snížená",J658,0)</f>
        <v>0</v>
      </c>
      <c r="BG658" s="183">
        <f>IF(N658="zákl. přenesená",J658,0)</f>
        <v>0</v>
      </c>
      <c r="BH658" s="183">
        <f>IF(N658="sníž. přenesená",J658,0)</f>
        <v>0</v>
      </c>
      <c r="BI658" s="183">
        <f>IF(N658="nulová",J658,0)</f>
        <v>0</v>
      </c>
      <c r="BJ658" s="18" t="s">
        <v>158</v>
      </c>
      <c r="BK658" s="183">
        <f>ROUND(I658*H658,2)</f>
        <v>0</v>
      </c>
      <c r="BL658" s="18" t="s">
        <v>157</v>
      </c>
      <c r="BM658" s="182" t="s">
        <v>801</v>
      </c>
    </row>
    <row r="659" s="2" customFormat="1" ht="16.5" customHeight="1">
      <c r="A659" s="37"/>
      <c r="B659" s="170"/>
      <c r="C659" s="171" t="s">
        <v>802</v>
      </c>
      <c r="D659" s="171" t="s">
        <v>152</v>
      </c>
      <c r="E659" s="172" t="s">
        <v>803</v>
      </c>
      <c r="F659" s="173" t="s">
        <v>804</v>
      </c>
      <c r="G659" s="174" t="s">
        <v>155</v>
      </c>
      <c r="H659" s="175">
        <v>920</v>
      </c>
      <c r="I659" s="176"/>
      <c r="J659" s="177">
        <f>ROUND(I659*H659,2)</f>
        <v>0</v>
      </c>
      <c r="K659" s="173" t="s">
        <v>156</v>
      </c>
      <c r="L659" s="38"/>
      <c r="M659" s="178" t="s">
        <v>1</v>
      </c>
      <c r="N659" s="179" t="s">
        <v>43</v>
      </c>
      <c r="O659" s="76"/>
      <c r="P659" s="180">
        <f>O659*H659</f>
        <v>0</v>
      </c>
      <c r="Q659" s="180">
        <v>0</v>
      </c>
      <c r="R659" s="180">
        <f>Q659*H659</f>
        <v>0</v>
      </c>
      <c r="S659" s="180">
        <v>0</v>
      </c>
      <c r="T659" s="181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182" t="s">
        <v>157</v>
      </c>
      <c r="AT659" s="182" t="s">
        <v>152</v>
      </c>
      <c r="AU659" s="182" t="s">
        <v>158</v>
      </c>
      <c r="AY659" s="18" t="s">
        <v>150</v>
      </c>
      <c r="BE659" s="183">
        <f>IF(N659="základní",J659,0)</f>
        <v>0</v>
      </c>
      <c r="BF659" s="183">
        <f>IF(N659="snížená",J659,0)</f>
        <v>0</v>
      </c>
      <c r="BG659" s="183">
        <f>IF(N659="zákl. přenesená",J659,0)</f>
        <v>0</v>
      </c>
      <c r="BH659" s="183">
        <f>IF(N659="sníž. přenesená",J659,0)</f>
        <v>0</v>
      </c>
      <c r="BI659" s="183">
        <f>IF(N659="nulová",J659,0)</f>
        <v>0</v>
      </c>
      <c r="BJ659" s="18" t="s">
        <v>158</v>
      </c>
      <c r="BK659" s="183">
        <f>ROUND(I659*H659,2)</f>
        <v>0</v>
      </c>
      <c r="BL659" s="18" t="s">
        <v>157</v>
      </c>
      <c r="BM659" s="182" t="s">
        <v>805</v>
      </c>
    </row>
    <row r="660" s="2" customFormat="1" ht="16.5" customHeight="1">
      <c r="A660" s="37"/>
      <c r="B660" s="170"/>
      <c r="C660" s="171" t="s">
        <v>806</v>
      </c>
      <c r="D660" s="171" t="s">
        <v>152</v>
      </c>
      <c r="E660" s="172" t="s">
        <v>807</v>
      </c>
      <c r="F660" s="173" t="s">
        <v>808</v>
      </c>
      <c r="G660" s="174" t="s">
        <v>155</v>
      </c>
      <c r="H660" s="175">
        <v>82800</v>
      </c>
      <c r="I660" s="176"/>
      <c r="J660" s="177">
        <f>ROUND(I660*H660,2)</f>
        <v>0</v>
      </c>
      <c r="K660" s="173" t="s">
        <v>156</v>
      </c>
      <c r="L660" s="38"/>
      <c r="M660" s="178" t="s">
        <v>1</v>
      </c>
      <c r="N660" s="179" t="s">
        <v>43</v>
      </c>
      <c r="O660" s="76"/>
      <c r="P660" s="180">
        <f>O660*H660</f>
        <v>0</v>
      </c>
      <c r="Q660" s="180">
        <v>0</v>
      </c>
      <c r="R660" s="180">
        <f>Q660*H660</f>
        <v>0</v>
      </c>
      <c r="S660" s="180">
        <v>0</v>
      </c>
      <c r="T660" s="181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82" t="s">
        <v>157</v>
      </c>
      <c r="AT660" s="182" t="s">
        <v>152</v>
      </c>
      <c r="AU660" s="182" t="s">
        <v>158</v>
      </c>
      <c r="AY660" s="18" t="s">
        <v>150</v>
      </c>
      <c r="BE660" s="183">
        <f>IF(N660="základní",J660,0)</f>
        <v>0</v>
      </c>
      <c r="BF660" s="183">
        <f>IF(N660="snížená",J660,0)</f>
        <v>0</v>
      </c>
      <c r="BG660" s="183">
        <f>IF(N660="zákl. přenesená",J660,0)</f>
        <v>0</v>
      </c>
      <c r="BH660" s="183">
        <f>IF(N660="sníž. přenesená",J660,0)</f>
        <v>0</v>
      </c>
      <c r="BI660" s="183">
        <f>IF(N660="nulová",J660,0)</f>
        <v>0</v>
      </c>
      <c r="BJ660" s="18" t="s">
        <v>158</v>
      </c>
      <c r="BK660" s="183">
        <f>ROUND(I660*H660,2)</f>
        <v>0</v>
      </c>
      <c r="BL660" s="18" t="s">
        <v>157</v>
      </c>
      <c r="BM660" s="182" t="s">
        <v>809</v>
      </c>
    </row>
    <row r="661" s="14" customFormat="1">
      <c r="A661" s="14"/>
      <c r="B661" s="192"/>
      <c r="C661" s="14"/>
      <c r="D661" s="185" t="s">
        <v>160</v>
      </c>
      <c r="E661" s="14"/>
      <c r="F661" s="194" t="s">
        <v>793</v>
      </c>
      <c r="G661" s="14"/>
      <c r="H661" s="195">
        <v>82800</v>
      </c>
      <c r="I661" s="196"/>
      <c r="J661" s="14"/>
      <c r="K661" s="14"/>
      <c r="L661" s="192"/>
      <c r="M661" s="197"/>
      <c r="N661" s="198"/>
      <c r="O661" s="198"/>
      <c r="P661" s="198"/>
      <c r="Q661" s="198"/>
      <c r="R661" s="198"/>
      <c r="S661" s="198"/>
      <c r="T661" s="19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193" t="s">
        <v>160</v>
      </c>
      <c r="AU661" s="193" t="s">
        <v>158</v>
      </c>
      <c r="AV661" s="14" t="s">
        <v>158</v>
      </c>
      <c r="AW661" s="14" t="s">
        <v>3</v>
      </c>
      <c r="AX661" s="14" t="s">
        <v>85</v>
      </c>
      <c r="AY661" s="193" t="s">
        <v>150</v>
      </c>
    </row>
    <row r="662" s="2" customFormat="1" ht="21.75" customHeight="1">
      <c r="A662" s="37"/>
      <c r="B662" s="170"/>
      <c r="C662" s="171" t="s">
        <v>810</v>
      </c>
      <c r="D662" s="171" t="s">
        <v>152</v>
      </c>
      <c r="E662" s="172" t="s">
        <v>811</v>
      </c>
      <c r="F662" s="173" t="s">
        <v>812</v>
      </c>
      <c r="G662" s="174" t="s">
        <v>155</v>
      </c>
      <c r="H662" s="175">
        <v>920</v>
      </c>
      <c r="I662" s="176"/>
      <c r="J662" s="177">
        <f>ROUND(I662*H662,2)</f>
        <v>0</v>
      </c>
      <c r="K662" s="173" t="s">
        <v>156</v>
      </c>
      <c r="L662" s="38"/>
      <c r="M662" s="178" t="s">
        <v>1</v>
      </c>
      <c r="N662" s="179" t="s">
        <v>43</v>
      </c>
      <c r="O662" s="76"/>
      <c r="P662" s="180">
        <f>O662*H662</f>
        <v>0</v>
      </c>
      <c r="Q662" s="180">
        <v>0</v>
      </c>
      <c r="R662" s="180">
        <f>Q662*H662</f>
        <v>0</v>
      </c>
      <c r="S662" s="180">
        <v>0</v>
      </c>
      <c r="T662" s="181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182" t="s">
        <v>157</v>
      </c>
      <c r="AT662" s="182" t="s">
        <v>152</v>
      </c>
      <c r="AU662" s="182" t="s">
        <v>158</v>
      </c>
      <c r="AY662" s="18" t="s">
        <v>150</v>
      </c>
      <c r="BE662" s="183">
        <f>IF(N662="základní",J662,0)</f>
        <v>0</v>
      </c>
      <c r="BF662" s="183">
        <f>IF(N662="snížená",J662,0)</f>
        <v>0</v>
      </c>
      <c r="BG662" s="183">
        <f>IF(N662="zákl. přenesená",J662,0)</f>
        <v>0</v>
      </c>
      <c r="BH662" s="183">
        <f>IF(N662="sníž. přenesená",J662,0)</f>
        <v>0</v>
      </c>
      <c r="BI662" s="183">
        <f>IF(N662="nulová",J662,0)</f>
        <v>0</v>
      </c>
      <c r="BJ662" s="18" t="s">
        <v>158</v>
      </c>
      <c r="BK662" s="183">
        <f>ROUND(I662*H662,2)</f>
        <v>0</v>
      </c>
      <c r="BL662" s="18" t="s">
        <v>157</v>
      </c>
      <c r="BM662" s="182" t="s">
        <v>813</v>
      </c>
    </row>
    <row r="663" s="2" customFormat="1" ht="33" customHeight="1">
      <c r="A663" s="37"/>
      <c r="B663" s="170"/>
      <c r="C663" s="171" t="s">
        <v>814</v>
      </c>
      <c r="D663" s="171" t="s">
        <v>152</v>
      </c>
      <c r="E663" s="172" t="s">
        <v>815</v>
      </c>
      <c r="F663" s="173" t="s">
        <v>816</v>
      </c>
      <c r="G663" s="174" t="s">
        <v>155</v>
      </c>
      <c r="H663" s="175">
        <v>661.34</v>
      </c>
      <c r="I663" s="176"/>
      <c r="J663" s="177">
        <f>ROUND(I663*H663,2)</f>
        <v>0</v>
      </c>
      <c r="K663" s="173" t="s">
        <v>156</v>
      </c>
      <c r="L663" s="38"/>
      <c r="M663" s="178" t="s">
        <v>1</v>
      </c>
      <c r="N663" s="179" t="s">
        <v>43</v>
      </c>
      <c r="O663" s="76"/>
      <c r="P663" s="180">
        <f>O663*H663</f>
        <v>0</v>
      </c>
      <c r="Q663" s="180">
        <v>0</v>
      </c>
      <c r="R663" s="180">
        <f>Q663*H663</f>
        <v>0</v>
      </c>
      <c r="S663" s="180">
        <v>0</v>
      </c>
      <c r="T663" s="181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182" t="s">
        <v>157</v>
      </c>
      <c r="AT663" s="182" t="s">
        <v>152</v>
      </c>
      <c r="AU663" s="182" t="s">
        <v>158</v>
      </c>
      <c r="AY663" s="18" t="s">
        <v>150</v>
      </c>
      <c r="BE663" s="183">
        <f>IF(N663="základní",J663,0)</f>
        <v>0</v>
      </c>
      <c r="BF663" s="183">
        <f>IF(N663="snížená",J663,0)</f>
        <v>0</v>
      </c>
      <c r="BG663" s="183">
        <f>IF(N663="zákl. přenesená",J663,0)</f>
        <v>0</v>
      </c>
      <c r="BH663" s="183">
        <f>IF(N663="sníž. přenesená",J663,0)</f>
        <v>0</v>
      </c>
      <c r="BI663" s="183">
        <f>IF(N663="nulová",J663,0)</f>
        <v>0</v>
      </c>
      <c r="BJ663" s="18" t="s">
        <v>158</v>
      </c>
      <c r="BK663" s="183">
        <f>ROUND(I663*H663,2)</f>
        <v>0</v>
      </c>
      <c r="BL663" s="18" t="s">
        <v>157</v>
      </c>
      <c r="BM663" s="182" t="s">
        <v>817</v>
      </c>
    </row>
    <row r="664" s="14" customFormat="1">
      <c r="A664" s="14"/>
      <c r="B664" s="192"/>
      <c r="C664" s="14"/>
      <c r="D664" s="185" t="s">
        <v>160</v>
      </c>
      <c r="E664" s="193" t="s">
        <v>1</v>
      </c>
      <c r="F664" s="194" t="s">
        <v>818</v>
      </c>
      <c r="G664" s="14"/>
      <c r="H664" s="195">
        <v>661.34</v>
      </c>
      <c r="I664" s="196"/>
      <c r="J664" s="14"/>
      <c r="K664" s="14"/>
      <c r="L664" s="192"/>
      <c r="M664" s="197"/>
      <c r="N664" s="198"/>
      <c r="O664" s="198"/>
      <c r="P664" s="198"/>
      <c r="Q664" s="198"/>
      <c r="R664" s="198"/>
      <c r="S664" s="198"/>
      <c r="T664" s="19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193" t="s">
        <v>160</v>
      </c>
      <c r="AU664" s="193" t="s">
        <v>158</v>
      </c>
      <c r="AV664" s="14" t="s">
        <v>158</v>
      </c>
      <c r="AW664" s="14" t="s">
        <v>32</v>
      </c>
      <c r="AX664" s="14" t="s">
        <v>77</v>
      </c>
      <c r="AY664" s="193" t="s">
        <v>150</v>
      </c>
    </row>
    <row r="665" s="15" customFormat="1">
      <c r="A665" s="15"/>
      <c r="B665" s="200"/>
      <c r="C665" s="15"/>
      <c r="D665" s="185" t="s">
        <v>160</v>
      </c>
      <c r="E665" s="201" t="s">
        <v>1</v>
      </c>
      <c r="F665" s="202" t="s">
        <v>163</v>
      </c>
      <c r="G665" s="15"/>
      <c r="H665" s="203">
        <v>661.34</v>
      </c>
      <c r="I665" s="204"/>
      <c r="J665" s="15"/>
      <c r="K665" s="15"/>
      <c r="L665" s="200"/>
      <c r="M665" s="205"/>
      <c r="N665" s="206"/>
      <c r="O665" s="206"/>
      <c r="P665" s="206"/>
      <c r="Q665" s="206"/>
      <c r="R665" s="206"/>
      <c r="S665" s="206"/>
      <c r="T665" s="207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01" t="s">
        <v>160</v>
      </c>
      <c r="AU665" s="201" t="s">
        <v>158</v>
      </c>
      <c r="AV665" s="15" t="s">
        <v>157</v>
      </c>
      <c r="AW665" s="15" t="s">
        <v>32</v>
      </c>
      <c r="AX665" s="15" t="s">
        <v>85</v>
      </c>
      <c r="AY665" s="201" t="s">
        <v>150</v>
      </c>
    </row>
    <row r="666" s="2" customFormat="1" ht="24.15" customHeight="1">
      <c r="A666" s="37"/>
      <c r="B666" s="170"/>
      <c r="C666" s="171" t="s">
        <v>819</v>
      </c>
      <c r="D666" s="171" t="s">
        <v>152</v>
      </c>
      <c r="E666" s="172" t="s">
        <v>820</v>
      </c>
      <c r="F666" s="173" t="s">
        <v>821</v>
      </c>
      <c r="G666" s="174" t="s">
        <v>155</v>
      </c>
      <c r="H666" s="175">
        <v>661.34</v>
      </c>
      <c r="I666" s="176"/>
      <c r="J666" s="177">
        <f>ROUND(I666*H666,2)</f>
        <v>0</v>
      </c>
      <c r="K666" s="173" t="s">
        <v>156</v>
      </c>
      <c r="L666" s="38"/>
      <c r="M666" s="178" t="s">
        <v>1</v>
      </c>
      <c r="N666" s="179" t="s">
        <v>43</v>
      </c>
      <c r="O666" s="76"/>
      <c r="P666" s="180">
        <f>O666*H666</f>
        <v>0</v>
      </c>
      <c r="Q666" s="180">
        <v>4E-05</v>
      </c>
      <c r="R666" s="180">
        <f>Q666*H666</f>
        <v>0.026453600000000004</v>
      </c>
      <c r="S666" s="180">
        <v>0</v>
      </c>
      <c r="T666" s="181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82" t="s">
        <v>157</v>
      </c>
      <c r="AT666" s="182" t="s">
        <v>152</v>
      </c>
      <c r="AU666" s="182" t="s">
        <v>158</v>
      </c>
      <c r="AY666" s="18" t="s">
        <v>150</v>
      </c>
      <c r="BE666" s="183">
        <f>IF(N666="základní",J666,0)</f>
        <v>0</v>
      </c>
      <c r="BF666" s="183">
        <f>IF(N666="snížená",J666,0)</f>
        <v>0</v>
      </c>
      <c r="BG666" s="183">
        <f>IF(N666="zákl. přenesená",J666,0)</f>
        <v>0</v>
      </c>
      <c r="BH666" s="183">
        <f>IF(N666="sníž. přenesená",J666,0)</f>
        <v>0</v>
      </c>
      <c r="BI666" s="183">
        <f>IF(N666="nulová",J666,0)</f>
        <v>0</v>
      </c>
      <c r="BJ666" s="18" t="s">
        <v>158</v>
      </c>
      <c r="BK666" s="183">
        <f>ROUND(I666*H666,2)</f>
        <v>0</v>
      </c>
      <c r="BL666" s="18" t="s">
        <v>157</v>
      </c>
      <c r="BM666" s="182" t="s">
        <v>822</v>
      </c>
    </row>
    <row r="667" s="14" customFormat="1">
      <c r="A667" s="14"/>
      <c r="B667" s="192"/>
      <c r="C667" s="14"/>
      <c r="D667" s="185" t="s">
        <v>160</v>
      </c>
      <c r="E667" s="193" t="s">
        <v>1</v>
      </c>
      <c r="F667" s="194" t="s">
        <v>818</v>
      </c>
      <c r="G667" s="14"/>
      <c r="H667" s="195">
        <v>661.34</v>
      </c>
      <c r="I667" s="196"/>
      <c r="J667" s="14"/>
      <c r="K667" s="14"/>
      <c r="L667" s="192"/>
      <c r="M667" s="197"/>
      <c r="N667" s="198"/>
      <c r="O667" s="198"/>
      <c r="P667" s="198"/>
      <c r="Q667" s="198"/>
      <c r="R667" s="198"/>
      <c r="S667" s="198"/>
      <c r="T667" s="19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193" t="s">
        <v>160</v>
      </c>
      <c r="AU667" s="193" t="s">
        <v>158</v>
      </c>
      <c r="AV667" s="14" t="s">
        <v>158</v>
      </c>
      <c r="AW667" s="14" t="s">
        <v>32</v>
      </c>
      <c r="AX667" s="14" t="s">
        <v>77</v>
      </c>
      <c r="AY667" s="193" t="s">
        <v>150</v>
      </c>
    </row>
    <row r="668" s="15" customFormat="1">
      <c r="A668" s="15"/>
      <c r="B668" s="200"/>
      <c r="C668" s="15"/>
      <c r="D668" s="185" t="s">
        <v>160</v>
      </c>
      <c r="E668" s="201" t="s">
        <v>1</v>
      </c>
      <c r="F668" s="202" t="s">
        <v>163</v>
      </c>
      <c r="G668" s="15"/>
      <c r="H668" s="203">
        <v>661.34</v>
      </c>
      <c r="I668" s="204"/>
      <c r="J668" s="15"/>
      <c r="K668" s="15"/>
      <c r="L668" s="200"/>
      <c r="M668" s="205"/>
      <c r="N668" s="206"/>
      <c r="O668" s="206"/>
      <c r="P668" s="206"/>
      <c r="Q668" s="206"/>
      <c r="R668" s="206"/>
      <c r="S668" s="206"/>
      <c r="T668" s="207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01" t="s">
        <v>160</v>
      </c>
      <c r="AU668" s="201" t="s">
        <v>158</v>
      </c>
      <c r="AV668" s="15" t="s">
        <v>157</v>
      </c>
      <c r="AW668" s="15" t="s">
        <v>32</v>
      </c>
      <c r="AX668" s="15" t="s">
        <v>85</v>
      </c>
      <c r="AY668" s="201" t="s">
        <v>150</v>
      </c>
    </row>
    <row r="669" s="2" customFormat="1" ht="16.5" customHeight="1">
      <c r="A669" s="37"/>
      <c r="B669" s="170"/>
      <c r="C669" s="171" t="s">
        <v>823</v>
      </c>
      <c r="D669" s="171" t="s">
        <v>152</v>
      </c>
      <c r="E669" s="172" t="s">
        <v>824</v>
      </c>
      <c r="F669" s="173" t="s">
        <v>825</v>
      </c>
      <c r="G669" s="174" t="s">
        <v>155</v>
      </c>
      <c r="H669" s="175">
        <v>154.881</v>
      </c>
      <c r="I669" s="176"/>
      <c r="J669" s="177">
        <f>ROUND(I669*H669,2)</f>
        <v>0</v>
      </c>
      <c r="K669" s="173" t="s">
        <v>156</v>
      </c>
      <c r="L669" s="38"/>
      <c r="M669" s="178" t="s">
        <v>1</v>
      </c>
      <c r="N669" s="179" t="s">
        <v>43</v>
      </c>
      <c r="O669" s="76"/>
      <c r="P669" s="180">
        <f>O669*H669</f>
        <v>0</v>
      </c>
      <c r="Q669" s="180">
        <v>0.00047</v>
      </c>
      <c r="R669" s="180">
        <f>Q669*H669</f>
        <v>0.07279407</v>
      </c>
      <c r="S669" s="180">
        <v>0</v>
      </c>
      <c r="T669" s="181">
        <f>S669*H669</f>
        <v>0</v>
      </c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R669" s="182" t="s">
        <v>157</v>
      </c>
      <c r="AT669" s="182" t="s">
        <v>152</v>
      </c>
      <c r="AU669" s="182" t="s">
        <v>158</v>
      </c>
      <c r="AY669" s="18" t="s">
        <v>150</v>
      </c>
      <c r="BE669" s="183">
        <f>IF(N669="základní",J669,0)</f>
        <v>0</v>
      </c>
      <c r="BF669" s="183">
        <f>IF(N669="snížená",J669,0)</f>
        <v>0</v>
      </c>
      <c r="BG669" s="183">
        <f>IF(N669="zákl. přenesená",J669,0)</f>
        <v>0</v>
      </c>
      <c r="BH669" s="183">
        <f>IF(N669="sníž. přenesená",J669,0)</f>
        <v>0</v>
      </c>
      <c r="BI669" s="183">
        <f>IF(N669="nulová",J669,0)</f>
        <v>0</v>
      </c>
      <c r="BJ669" s="18" t="s">
        <v>158</v>
      </c>
      <c r="BK669" s="183">
        <f>ROUND(I669*H669,2)</f>
        <v>0</v>
      </c>
      <c r="BL669" s="18" t="s">
        <v>157</v>
      </c>
      <c r="BM669" s="182" t="s">
        <v>826</v>
      </c>
    </row>
    <row r="670" s="13" customFormat="1">
      <c r="A670" s="13"/>
      <c r="B670" s="184"/>
      <c r="C670" s="13"/>
      <c r="D670" s="185" t="s">
        <v>160</v>
      </c>
      <c r="E670" s="186" t="s">
        <v>1</v>
      </c>
      <c r="F670" s="187" t="s">
        <v>827</v>
      </c>
      <c r="G670" s="13"/>
      <c r="H670" s="186" t="s">
        <v>1</v>
      </c>
      <c r="I670" s="188"/>
      <c r="J670" s="13"/>
      <c r="K670" s="13"/>
      <c r="L670" s="184"/>
      <c r="M670" s="189"/>
      <c r="N670" s="190"/>
      <c r="O670" s="190"/>
      <c r="P670" s="190"/>
      <c r="Q670" s="190"/>
      <c r="R670" s="190"/>
      <c r="S670" s="190"/>
      <c r="T670" s="191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186" t="s">
        <v>160</v>
      </c>
      <c r="AU670" s="186" t="s">
        <v>158</v>
      </c>
      <c r="AV670" s="13" t="s">
        <v>85</v>
      </c>
      <c r="AW670" s="13" t="s">
        <v>32</v>
      </c>
      <c r="AX670" s="13" t="s">
        <v>77</v>
      </c>
      <c r="AY670" s="186" t="s">
        <v>150</v>
      </c>
    </row>
    <row r="671" s="14" customFormat="1">
      <c r="A671" s="14"/>
      <c r="B671" s="192"/>
      <c r="C671" s="14"/>
      <c r="D671" s="185" t="s">
        <v>160</v>
      </c>
      <c r="E671" s="193" t="s">
        <v>1</v>
      </c>
      <c r="F671" s="194" t="s">
        <v>828</v>
      </c>
      <c r="G671" s="14"/>
      <c r="H671" s="195">
        <v>154.881</v>
      </c>
      <c r="I671" s="196"/>
      <c r="J671" s="14"/>
      <c r="K671" s="14"/>
      <c r="L671" s="192"/>
      <c r="M671" s="197"/>
      <c r="N671" s="198"/>
      <c r="O671" s="198"/>
      <c r="P671" s="198"/>
      <c r="Q671" s="198"/>
      <c r="R671" s="198"/>
      <c r="S671" s="198"/>
      <c r="T671" s="19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193" t="s">
        <v>160</v>
      </c>
      <c r="AU671" s="193" t="s">
        <v>158</v>
      </c>
      <c r="AV671" s="14" t="s">
        <v>158</v>
      </c>
      <c r="AW671" s="14" t="s">
        <v>32</v>
      </c>
      <c r="AX671" s="14" t="s">
        <v>77</v>
      </c>
      <c r="AY671" s="193" t="s">
        <v>150</v>
      </c>
    </row>
    <row r="672" s="15" customFormat="1">
      <c r="A672" s="15"/>
      <c r="B672" s="200"/>
      <c r="C672" s="15"/>
      <c r="D672" s="185" t="s">
        <v>160</v>
      </c>
      <c r="E672" s="201" t="s">
        <v>1</v>
      </c>
      <c r="F672" s="202" t="s">
        <v>163</v>
      </c>
      <c r="G672" s="15"/>
      <c r="H672" s="203">
        <v>154.881</v>
      </c>
      <c r="I672" s="204"/>
      <c r="J672" s="15"/>
      <c r="K672" s="15"/>
      <c r="L672" s="200"/>
      <c r="M672" s="205"/>
      <c r="N672" s="206"/>
      <c r="O672" s="206"/>
      <c r="P672" s="206"/>
      <c r="Q672" s="206"/>
      <c r="R672" s="206"/>
      <c r="S672" s="206"/>
      <c r="T672" s="207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01" t="s">
        <v>160</v>
      </c>
      <c r="AU672" s="201" t="s">
        <v>158</v>
      </c>
      <c r="AV672" s="15" t="s">
        <v>157</v>
      </c>
      <c r="AW672" s="15" t="s">
        <v>32</v>
      </c>
      <c r="AX672" s="15" t="s">
        <v>85</v>
      </c>
      <c r="AY672" s="201" t="s">
        <v>150</v>
      </c>
    </row>
    <row r="673" s="12" customFormat="1" ht="22.8" customHeight="1">
      <c r="A673" s="12"/>
      <c r="B673" s="157"/>
      <c r="C673" s="12"/>
      <c r="D673" s="158" t="s">
        <v>76</v>
      </c>
      <c r="E673" s="168" t="s">
        <v>829</v>
      </c>
      <c r="F673" s="168" t="s">
        <v>830</v>
      </c>
      <c r="G673" s="12"/>
      <c r="H673" s="12"/>
      <c r="I673" s="160"/>
      <c r="J673" s="169">
        <f>BK673</f>
        <v>0</v>
      </c>
      <c r="K673" s="12"/>
      <c r="L673" s="157"/>
      <c r="M673" s="162"/>
      <c r="N673" s="163"/>
      <c r="O673" s="163"/>
      <c r="P673" s="164">
        <f>P674</f>
        <v>0</v>
      </c>
      <c r="Q673" s="163"/>
      <c r="R673" s="164">
        <f>R674</f>
        <v>0</v>
      </c>
      <c r="S673" s="163"/>
      <c r="T673" s="165">
        <f>T674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158" t="s">
        <v>85</v>
      </c>
      <c r="AT673" s="166" t="s">
        <v>76</v>
      </c>
      <c r="AU673" s="166" t="s">
        <v>85</v>
      </c>
      <c r="AY673" s="158" t="s">
        <v>150</v>
      </c>
      <c r="BK673" s="167">
        <f>BK674</f>
        <v>0</v>
      </c>
    </row>
    <row r="674" s="2" customFormat="1" ht="21.75" customHeight="1">
      <c r="A674" s="37"/>
      <c r="B674" s="170"/>
      <c r="C674" s="171" t="s">
        <v>831</v>
      </c>
      <c r="D674" s="171" t="s">
        <v>152</v>
      </c>
      <c r="E674" s="172" t="s">
        <v>832</v>
      </c>
      <c r="F674" s="173" t="s">
        <v>833</v>
      </c>
      <c r="G674" s="174" t="s">
        <v>210</v>
      </c>
      <c r="H674" s="175">
        <v>1185.709</v>
      </c>
      <c r="I674" s="176"/>
      <c r="J674" s="177">
        <f>ROUND(I674*H674,2)</f>
        <v>0</v>
      </c>
      <c r="K674" s="173" t="s">
        <v>156</v>
      </c>
      <c r="L674" s="38"/>
      <c r="M674" s="178" t="s">
        <v>1</v>
      </c>
      <c r="N674" s="179" t="s">
        <v>43</v>
      </c>
      <c r="O674" s="76"/>
      <c r="P674" s="180">
        <f>O674*H674</f>
        <v>0</v>
      </c>
      <c r="Q674" s="180">
        <v>0</v>
      </c>
      <c r="R674" s="180">
        <f>Q674*H674</f>
        <v>0</v>
      </c>
      <c r="S674" s="180">
        <v>0</v>
      </c>
      <c r="T674" s="181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182" t="s">
        <v>157</v>
      </c>
      <c r="AT674" s="182" t="s">
        <v>152</v>
      </c>
      <c r="AU674" s="182" t="s">
        <v>158</v>
      </c>
      <c r="AY674" s="18" t="s">
        <v>150</v>
      </c>
      <c r="BE674" s="183">
        <f>IF(N674="základní",J674,0)</f>
        <v>0</v>
      </c>
      <c r="BF674" s="183">
        <f>IF(N674="snížená",J674,0)</f>
        <v>0</v>
      </c>
      <c r="BG674" s="183">
        <f>IF(N674="zákl. přenesená",J674,0)</f>
        <v>0</v>
      </c>
      <c r="BH674" s="183">
        <f>IF(N674="sníž. přenesená",J674,0)</f>
        <v>0</v>
      </c>
      <c r="BI674" s="183">
        <f>IF(N674="nulová",J674,0)</f>
        <v>0</v>
      </c>
      <c r="BJ674" s="18" t="s">
        <v>158</v>
      </c>
      <c r="BK674" s="183">
        <f>ROUND(I674*H674,2)</f>
        <v>0</v>
      </c>
      <c r="BL674" s="18" t="s">
        <v>157</v>
      </c>
      <c r="BM674" s="182" t="s">
        <v>834</v>
      </c>
    </row>
    <row r="675" s="12" customFormat="1" ht="25.92" customHeight="1">
      <c r="A675" s="12"/>
      <c r="B675" s="157"/>
      <c r="C675" s="12"/>
      <c r="D675" s="158" t="s">
        <v>76</v>
      </c>
      <c r="E675" s="159" t="s">
        <v>835</v>
      </c>
      <c r="F675" s="159" t="s">
        <v>836</v>
      </c>
      <c r="G675" s="12"/>
      <c r="H675" s="12"/>
      <c r="I675" s="160"/>
      <c r="J675" s="161">
        <f>BK675</f>
        <v>0</v>
      </c>
      <c r="K675" s="12"/>
      <c r="L675" s="157"/>
      <c r="M675" s="162"/>
      <c r="N675" s="163"/>
      <c r="O675" s="163"/>
      <c r="P675" s="164">
        <f>P676+P737+P774+P835+P845+P887+P901+P947+P975+P1023+P1061+P1071+P1117+P1123</f>
        <v>0</v>
      </c>
      <c r="Q675" s="163"/>
      <c r="R675" s="164">
        <f>R676+R737+R774+R835+R845+R887+R901+R947+R975+R1023+R1061+R1071+R1117+R1123</f>
        <v>198.64119413</v>
      </c>
      <c r="S675" s="163"/>
      <c r="T675" s="165">
        <f>T676+T737+T774+T835+T845+T887+T901+T947+T975+T1023+T1061+T1071+T1117+T1123</f>
        <v>0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158" t="s">
        <v>158</v>
      </c>
      <c r="AT675" s="166" t="s">
        <v>76</v>
      </c>
      <c r="AU675" s="166" t="s">
        <v>77</v>
      </c>
      <c r="AY675" s="158" t="s">
        <v>150</v>
      </c>
      <c r="BK675" s="167">
        <f>BK676+BK737+BK774+BK835+BK845+BK887+BK901+BK947+BK975+BK1023+BK1061+BK1071+BK1117+BK1123</f>
        <v>0</v>
      </c>
    </row>
    <row r="676" s="12" customFormat="1" ht="22.8" customHeight="1">
      <c r="A676" s="12"/>
      <c r="B676" s="157"/>
      <c r="C676" s="12"/>
      <c r="D676" s="158" t="s">
        <v>76</v>
      </c>
      <c r="E676" s="168" t="s">
        <v>837</v>
      </c>
      <c r="F676" s="168" t="s">
        <v>838</v>
      </c>
      <c r="G676" s="12"/>
      <c r="H676" s="12"/>
      <c r="I676" s="160"/>
      <c r="J676" s="169">
        <f>BK676</f>
        <v>0</v>
      </c>
      <c r="K676" s="12"/>
      <c r="L676" s="157"/>
      <c r="M676" s="162"/>
      <c r="N676" s="163"/>
      <c r="O676" s="163"/>
      <c r="P676" s="164">
        <f>SUM(P677:P736)</f>
        <v>0</v>
      </c>
      <c r="Q676" s="163"/>
      <c r="R676" s="164">
        <f>SUM(R677:R736)</f>
        <v>8.65888204</v>
      </c>
      <c r="S676" s="163"/>
      <c r="T676" s="165">
        <f>SUM(T677:T736)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158" t="s">
        <v>158</v>
      </c>
      <c r="AT676" s="166" t="s">
        <v>76</v>
      </c>
      <c r="AU676" s="166" t="s">
        <v>85</v>
      </c>
      <c r="AY676" s="158" t="s">
        <v>150</v>
      </c>
      <c r="BK676" s="167">
        <f>SUM(BK677:BK736)</f>
        <v>0</v>
      </c>
    </row>
    <row r="677" s="2" customFormat="1" ht="24.15" customHeight="1">
      <c r="A677" s="37"/>
      <c r="B677" s="170"/>
      <c r="C677" s="171" t="s">
        <v>839</v>
      </c>
      <c r="D677" s="171" t="s">
        <v>152</v>
      </c>
      <c r="E677" s="172" t="s">
        <v>840</v>
      </c>
      <c r="F677" s="173" t="s">
        <v>841</v>
      </c>
      <c r="G677" s="174" t="s">
        <v>155</v>
      </c>
      <c r="H677" s="175">
        <v>286.928</v>
      </c>
      <c r="I677" s="176"/>
      <c r="J677" s="177">
        <f>ROUND(I677*H677,2)</f>
        <v>0</v>
      </c>
      <c r="K677" s="173" t="s">
        <v>156</v>
      </c>
      <c r="L677" s="38"/>
      <c r="M677" s="178" t="s">
        <v>1</v>
      </c>
      <c r="N677" s="179" t="s">
        <v>43</v>
      </c>
      <c r="O677" s="76"/>
      <c r="P677" s="180">
        <f>O677*H677</f>
        <v>0</v>
      </c>
      <c r="Q677" s="180">
        <v>0</v>
      </c>
      <c r="R677" s="180">
        <f>Q677*H677</f>
        <v>0</v>
      </c>
      <c r="S677" s="180">
        <v>0</v>
      </c>
      <c r="T677" s="181">
        <f>S677*H677</f>
        <v>0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182" t="s">
        <v>243</v>
      </c>
      <c r="AT677" s="182" t="s">
        <v>152</v>
      </c>
      <c r="AU677" s="182" t="s">
        <v>158</v>
      </c>
      <c r="AY677" s="18" t="s">
        <v>150</v>
      </c>
      <c r="BE677" s="183">
        <f>IF(N677="základní",J677,0)</f>
        <v>0</v>
      </c>
      <c r="BF677" s="183">
        <f>IF(N677="snížená",J677,0)</f>
        <v>0</v>
      </c>
      <c r="BG677" s="183">
        <f>IF(N677="zákl. přenesená",J677,0)</f>
        <v>0</v>
      </c>
      <c r="BH677" s="183">
        <f>IF(N677="sníž. přenesená",J677,0)</f>
        <v>0</v>
      </c>
      <c r="BI677" s="183">
        <f>IF(N677="nulová",J677,0)</f>
        <v>0</v>
      </c>
      <c r="BJ677" s="18" t="s">
        <v>158</v>
      </c>
      <c r="BK677" s="183">
        <f>ROUND(I677*H677,2)</f>
        <v>0</v>
      </c>
      <c r="BL677" s="18" t="s">
        <v>243</v>
      </c>
      <c r="BM677" s="182" t="s">
        <v>842</v>
      </c>
    </row>
    <row r="678" s="13" customFormat="1">
      <c r="A678" s="13"/>
      <c r="B678" s="184"/>
      <c r="C678" s="13"/>
      <c r="D678" s="185" t="s">
        <v>160</v>
      </c>
      <c r="E678" s="186" t="s">
        <v>1</v>
      </c>
      <c r="F678" s="187" t="s">
        <v>843</v>
      </c>
      <c r="G678" s="13"/>
      <c r="H678" s="186" t="s">
        <v>1</v>
      </c>
      <c r="I678" s="188"/>
      <c r="J678" s="13"/>
      <c r="K678" s="13"/>
      <c r="L678" s="184"/>
      <c r="M678" s="189"/>
      <c r="N678" s="190"/>
      <c r="O678" s="190"/>
      <c r="P678" s="190"/>
      <c r="Q678" s="190"/>
      <c r="R678" s="190"/>
      <c r="S678" s="190"/>
      <c r="T678" s="19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186" t="s">
        <v>160</v>
      </c>
      <c r="AU678" s="186" t="s">
        <v>158</v>
      </c>
      <c r="AV678" s="13" t="s">
        <v>85</v>
      </c>
      <c r="AW678" s="13" t="s">
        <v>32</v>
      </c>
      <c r="AX678" s="13" t="s">
        <v>77</v>
      </c>
      <c r="AY678" s="186" t="s">
        <v>150</v>
      </c>
    </row>
    <row r="679" s="14" customFormat="1">
      <c r="A679" s="14"/>
      <c r="B679" s="192"/>
      <c r="C679" s="14"/>
      <c r="D679" s="185" t="s">
        <v>160</v>
      </c>
      <c r="E679" s="193" t="s">
        <v>1</v>
      </c>
      <c r="F679" s="194" t="s">
        <v>844</v>
      </c>
      <c r="G679" s="14"/>
      <c r="H679" s="195">
        <v>179.964</v>
      </c>
      <c r="I679" s="196"/>
      <c r="J679" s="14"/>
      <c r="K679" s="14"/>
      <c r="L679" s="192"/>
      <c r="M679" s="197"/>
      <c r="N679" s="198"/>
      <c r="O679" s="198"/>
      <c r="P679" s="198"/>
      <c r="Q679" s="198"/>
      <c r="R679" s="198"/>
      <c r="S679" s="198"/>
      <c r="T679" s="19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193" t="s">
        <v>160</v>
      </c>
      <c r="AU679" s="193" t="s">
        <v>158</v>
      </c>
      <c r="AV679" s="14" t="s">
        <v>158</v>
      </c>
      <c r="AW679" s="14" t="s">
        <v>32</v>
      </c>
      <c r="AX679" s="14" t="s">
        <v>77</v>
      </c>
      <c r="AY679" s="193" t="s">
        <v>150</v>
      </c>
    </row>
    <row r="680" s="13" customFormat="1">
      <c r="A680" s="13"/>
      <c r="B680" s="184"/>
      <c r="C680" s="13"/>
      <c r="D680" s="185" t="s">
        <v>160</v>
      </c>
      <c r="E680" s="186" t="s">
        <v>1</v>
      </c>
      <c r="F680" s="187" t="s">
        <v>845</v>
      </c>
      <c r="G680" s="13"/>
      <c r="H680" s="186" t="s">
        <v>1</v>
      </c>
      <c r="I680" s="188"/>
      <c r="J680" s="13"/>
      <c r="K680" s="13"/>
      <c r="L680" s="184"/>
      <c r="M680" s="189"/>
      <c r="N680" s="190"/>
      <c r="O680" s="190"/>
      <c r="P680" s="190"/>
      <c r="Q680" s="190"/>
      <c r="R680" s="190"/>
      <c r="S680" s="190"/>
      <c r="T680" s="19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186" t="s">
        <v>160</v>
      </c>
      <c r="AU680" s="186" t="s">
        <v>158</v>
      </c>
      <c r="AV680" s="13" t="s">
        <v>85</v>
      </c>
      <c r="AW680" s="13" t="s">
        <v>32</v>
      </c>
      <c r="AX680" s="13" t="s">
        <v>77</v>
      </c>
      <c r="AY680" s="186" t="s">
        <v>150</v>
      </c>
    </row>
    <row r="681" s="14" customFormat="1">
      <c r="A681" s="14"/>
      <c r="B681" s="192"/>
      <c r="C681" s="14"/>
      <c r="D681" s="185" t="s">
        <v>160</v>
      </c>
      <c r="E681" s="193" t="s">
        <v>1</v>
      </c>
      <c r="F681" s="194" t="s">
        <v>846</v>
      </c>
      <c r="G681" s="14"/>
      <c r="H681" s="195">
        <v>106.964</v>
      </c>
      <c r="I681" s="196"/>
      <c r="J681" s="14"/>
      <c r="K681" s="14"/>
      <c r="L681" s="192"/>
      <c r="M681" s="197"/>
      <c r="N681" s="198"/>
      <c r="O681" s="198"/>
      <c r="P681" s="198"/>
      <c r="Q681" s="198"/>
      <c r="R681" s="198"/>
      <c r="S681" s="198"/>
      <c r="T681" s="19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193" t="s">
        <v>160</v>
      </c>
      <c r="AU681" s="193" t="s">
        <v>158</v>
      </c>
      <c r="AV681" s="14" t="s">
        <v>158</v>
      </c>
      <c r="AW681" s="14" t="s">
        <v>32</v>
      </c>
      <c r="AX681" s="14" t="s">
        <v>77</v>
      </c>
      <c r="AY681" s="193" t="s">
        <v>150</v>
      </c>
    </row>
    <row r="682" s="15" customFormat="1">
      <c r="A682" s="15"/>
      <c r="B682" s="200"/>
      <c r="C682" s="15"/>
      <c r="D682" s="185" t="s">
        <v>160</v>
      </c>
      <c r="E682" s="201" t="s">
        <v>1</v>
      </c>
      <c r="F682" s="202" t="s">
        <v>163</v>
      </c>
      <c r="G682" s="15"/>
      <c r="H682" s="203">
        <v>286.928</v>
      </c>
      <c r="I682" s="204"/>
      <c r="J682" s="15"/>
      <c r="K682" s="15"/>
      <c r="L682" s="200"/>
      <c r="M682" s="205"/>
      <c r="N682" s="206"/>
      <c r="O682" s="206"/>
      <c r="P682" s="206"/>
      <c r="Q682" s="206"/>
      <c r="R682" s="206"/>
      <c r="S682" s="206"/>
      <c r="T682" s="207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01" t="s">
        <v>160</v>
      </c>
      <c r="AU682" s="201" t="s">
        <v>158</v>
      </c>
      <c r="AV682" s="15" t="s">
        <v>157</v>
      </c>
      <c r="AW682" s="15" t="s">
        <v>32</v>
      </c>
      <c r="AX682" s="15" t="s">
        <v>85</v>
      </c>
      <c r="AY682" s="201" t="s">
        <v>150</v>
      </c>
    </row>
    <row r="683" s="2" customFormat="1" ht="16.5" customHeight="1">
      <c r="A683" s="37"/>
      <c r="B683" s="170"/>
      <c r="C683" s="208" t="s">
        <v>847</v>
      </c>
      <c r="D683" s="208" t="s">
        <v>470</v>
      </c>
      <c r="E683" s="209" t="s">
        <v>848</v>
      </c>
      <c r="F683" s="210" t="s">
        <v>849</v>
      </c>
      <c r="G683" s="211" t="s">
        <v>210</v>
      </c>
      <c r="H683" s="212">
        <v>0.086</v>
      </c>
      <c r="I683" s="213"/>
      <c r="J683" s="214">
        <f>ROUND(I683*H683,2)</f>
        <v>0</v>
      </c>
      <c r="K683" s="210" t="s">
        <v>156</v>
      </c>
      <c r="L683" s="215"/>
      <c r="M683" s="216" t="s">
        <v>1</v>
      </c>
      <c r="N683" s="217" t="s">
        <v>43</v>
      </c>
      <c r="O683" s="76"/>
      <c r="P683" s="180">
        <f>O683*H683</f>
        <v>0</v>
      </c>
      <c r="Q683" s="180">
        <v>1</v>
      </c>
      <c r="R683" s="180">
        <f>Q683*H683</f>
        <v>0.086</v>
      </c>
      <c r="S683" s="180">
        <v>0</v>
      </c>
      <c r="T683" s="181">
        <f>S683*H683</f>
        <v>0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182" t="s">
        <v>342</v>
      </c>
      <c r="AT683" s="182" t="s">
        <v>470</v>
      </c>
      <c r="AU683" s="182" t="s">
        <v>158</v>
      </c>
      <c r="AY683" s="18" t="s">
        <v>150</v>
      </c>
      <c r="BE683" s="183">
        <f>IF(N683="základní",J683,0)</f>
        <v>0</v>
      </c>
      <c r="BF683" s="183">
        <f>IF(N683="snížená",J683,0)</f>
        <v>0</v>
      </c>
      <c r="BG683" s="183">
        <f>IF(N683="zákl. přenesená",J683,0)</f>
        <v>0</v>
      </c>
      <c r="BH683" s="183">
        <f>IF(N683="sníž. přenesená",J683,0)</f>
        <v>0</v>
      </c>
      <c r="BI683" s="183">
        <f>IF(N683="nulová",J683,0)</f>
        <v>0</v>
      </c>
      <c r="BJ683" s="18" t="s">
        <v>158</v>
      </c>
      <c r="BK683" s="183">
        <f>ROUND(I683*H683,2)</f>
        <v>0</v>
      </c>
      <c r="BL683" s="18" t="s">
        <v>243</v>
      </c>
      <c r="BM683" s="182" t="s">
        <v>850</v>
      </c>
    </row>
    <row r="684" s="14" customFormat="1">
      <c r="A684" s="14"/>
      <c r="B684" s="192"/>
      <c r="C684" s="14"/>
      <c r="D684" s="185" t="s">
        <v>160</v>
      </c>
      <c r="E684" s="14"/>
      <c r="F684" s="194" t="s">
        <v>851</v>
      </c>
      <c r="G684" s="14"/>
      <c r="H684" s="195">
        <v>0.086</v>
      </c>
      <c r="I684" s="196"/>
      <c r="J684" s="14"/>
      <c r="K684" s="14"/>
      <c r="L684" s="192"/>
      <c r="M684" s="197"/>
      <c r="N684" s="198"/>
      <c r="O684" s="198"/>
      <c r="P684" s="198"/>
      <c r="Q684" s="198"/>
      <c r="R684" s="198"/>
      <c r="S684" s="198"/>
      <c r="T684" s="19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193" t="s">
        <v>160</v>
      </c>
      <c r="AU684" s="193" t="s">
        <v>158</v>
      </c>
      <c r="AV684" s="14" t="s">
        <v>158</v>
      </c>
      <c r="AW684" s="14" t="s">
        <v>3</v>
      </c>
      <c r="AX684" s="14" t="s">
        <v>85</v>
      </c>
      <c r="AY684" s="193" t="s">
        <v>150</v>
      </c>
    </row>
    <row r="685" s="2" customFormat="1" ht="24.15" customHeight="1">
      <c r="A685" s="37"/>
      <c r="B685" s="170"/>
      <c r="C685" s="171" t="s">
        <v>852</v>
      </c>
      <c r="D685" s="171" t="s">
        <v>152</v>
      </c>
      <c r="E685" s="172" t="s">
        <v>853</v>
      </c>
      <c r="F685" s="173" t="s">
        <v>854</v>
      </c>
      <c r="G685" s="174" t="s">
        <v>155</v>
      </c>
      <c r="H685" s="175">
        <v>260.255</v>
      </c>
      <c r="I685" s="176"/>
      <c r="J685" s="177">
        <f>ROUND(I685*H685,2)</f>
        <v>0</v>
      </c>
      <c r="K685" s="173" t="s">
        <v>156</v>
      </c>
      <c r="L685" s="38"/>
      <c r="M685" s="178" t="s">
        <v>1</v>
      </c>
      <c r="N685" s="179" t="s">
        <v>43</v>
      </c>
      <c r="O685" s="76"/>
      <c r="P685" s="180">
        <f>O685*H685</f>
        <v>0</v>
      </c>
      <c r="Q685" s="180">
        <v>0</v>
      </c>
      <c r="R685" s="180">
        <f>Q685*H685</f>
        <v>0</v>
      </c>
      <c r="S685" s="180">
        <v>0</v>
      </c>
      <c r="T685" s="181">
        <f>S685*H685</f>
        <v>0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182" t="s">
        <v>243</v>
      </c>
      <c r="AT685" s="182" t="s">
        <v>152</v>
      </c>
      <c r="AU685" s="182" t="s">
        <v>158</v>
      </c>
      <c r="AY685" s="18" t="s">
        <v>150</v>
      </c>
      <c r="BE685" s="183">
        <f>IF(N685="základní",J685,0)</f>
        <v>0</v>
      </c>
      <c r="BF685" s="183">
        <f>IF(N685="snížená",J685,0)</f>
        <v>0</v>
      </c>
      <c r="BG685" s="183">
        <f>IF(N685="zákl. přenesená",J685,0)</f>
        <v>0</v>
      </c>
      <c r="BH685" s="183">
        <f>IF(N685="sníž. přenesená",J685,0)</f>
        <v>0</v>
      </c>
      <c r="BI685" s="183">
        <f>IF(N685="nulová",J685,0)</f>
        <v>0</v>
      </c>
      <c r="BJ685" s="18" t="s">
        <v>158</v>
      </c>
      <c r="BK685" s="183">
        <f>ROUND(I685*H685,2)</f>
        <v>0</v>
      </c>
      <c r="BL685" s="18" t="s">
        <v>243</v>
      </c>
      <c r="BM685" s="182" t="s">
        <v>855</v>
      </c>
    </row>
    <row r="686" s="13" customFormat="1">
      <c r="A686" s="13"/>
      <c r="B686" s="184"/>
      <c r="C686" s="13"/>
      <c r="D686" s="185" t="s">
        <v>160</v>
      </c>
      <c r="E686" s="186" t="s">
        <v>1</v>
      </c>
      <c r="F686" s="187" t="s">
        <v>856</v>
      </c>
      <c r="G686" s="13"/>
      <c r="H686" s="186" t="s">
        <v>1</v>
      </c>
      <c r="I686" s="188"/>
      <c r="J686" s="13"/>
      <c r="K686" s="13"/>
      <c r="L686" s="184"/>
      <c r="M686" s="189"/>
      <c r="N686" s="190"/>
      <c r="O686" s="190"/>
      <c r="P686" s="190"/>
      <c r="Q686" s="190"/>
      <c r="R686" s="190"/>
      <c r="S686" s="190"/>
      <c r="T686" s="19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186" t="s">
        <v>160</v>
      </c>
      <c r="AU686" s="186" t="s">
        <v>158</v>
      </c>
      <c r="AV686" s="13" t="s">
        <v>85</v>
      </c>
      <c r="AW686" s="13" t="s">
        <v>32</v>
      </c>
      <c r="AX686" s="13" t="s">
        <v>77</v>
      </c>
      <c r="AY686" s="186" t="s">
        <v>150</v>
      </c>
    </row>
    <row r="687" s="14" customFormat="1">
      <c r="A687" s="14"/>
      <c r="B687" s="192"/>
      <c r="C687" s="14"/>
      <c r="D687" s="185" t="s">
        <v>160</v>
      </c>
      <c r="E687" s="193" t="s">
        <v>1</v>
      </c>
      <c r="F687" s="194" t="s">
        <v>857</v>
      </c>
      <c r="G687" s="14"/>
      <c r="H687" s="195">
        <v>154.943</v>
      </c>
      <c r="I687" s="196"/>
      <c r="J687" s="14"/>
      <c r="K687" s="14"/>
      <c r="L687" s="192"/>
      <c r="M687" s="197"/>
      <c r="N687" s="198"/>
      <c r="O687" s="198"/>
      <c r="P687" s="198"/>
      <c r="Q687" s="198"/>
      <c r="R687" s="198"/>
      <c r="S687" s="198"/>
      <c r="T687" s="19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193" t="s">
        <v>160</v>
      </c>
      <c r="AU687" s="193" t="s">
        <v>158</v>
      </c>
      <c r="AV687" s="14" t="s">
        <v>158</v>
      </c>
      <c r="AW687" s="14" t="s">
        <v>32</v>
      </c>
      <c r="AX687" s="14" t="s">
        <v>77</v>
      </c>
      <c r="AY687" s="193" t="s">
        <v>150</v>
      </c>
    </row>
    <row r="688" s="13" customFormat="1">
      <c r="A688" s="13"/>
      <c r="B688" s="184"/>
      <c r="C688" s="13"/>
      <c r="D688" s="185" t="s">
        <v>160</v>
      </c>
      <c r="E688" s="186" t="s">
        <v>1</v>
      </c>
      <c r="F688" s="187" t="s">
        <v>858</v>
      </c>
      <c r="G688" s="13"/>
      <c r="H688" s="186" t="s">
        <v>1</v>
      </c>
      <c r="I688" s="188"/>
      <c r="J688" s="13"/>
      <c r="K688" s="13"/>
      <c r="L688" s="184"/>
      <c r="M688" s="189"/>
      <c r="N688" s="190"/>
      <c r="O688" s="190"/>
      <c r="P688" s="190"/>
      <c r="Q688" s="190"/>
      <c r="R688" s="190"/>
      <c r="S688" s="190"/>
      <c r="T688" s="19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86" t="s">
        <v>160</v>
      </c>
      <c r="AU688" s="186" t="s">
        <v>158</v>
      </c>
      <c r="AV688" s="13" t="s">
        <v>85</v>
      </c>
      <c r="AW688" s="13" t="s">
        <v>32</v>
      </c>
      <c r="AX688" s="13" t="s">
        <v>77</v>
      </c>
      <c r="AY688" s="186" t="s">
        <v>150</v>
      </c>
    </row>
    <row r="689" s="14" customFormat="1">
      <c r="A689" s="14"/>
      <c r="B689" s="192"/>
      <c r="C689" s="14"/>
      <c r="D689" s="185" t="s">
        <v>160</v>
      </c>
      <c r="E689" s="193" t="s">
        <v>1</v>
      </c>
      <c r="F689" s="194" t="s">
        <v>859</v>
      </c>
      <c r="G689" s="14"/>
      <c r="H689" s="195">
        <v>68.494</v>
      </c>
      <c r="I689" s="196"/>
      <c r="J689" s="14"/>
      <c r="K689" s="14"/>
      <c r="L689" s="192"/>
      <c r="M689" s="197"/>
      <c r="N689" s="198"/>
      <c r="O689" s="198"/>
      <c r="P689" s="198"/>
      <c r="Q689" s="198"/>
      <c r="R689" s="198"/>
      <c r="S689" s="198"/>
      <c r="T689" s="19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193" t="s">
        <v>160</v>
      </c>
      <c r="AU689" s="193" t="s">
        <v>158</v>
      </c>
      <c r="AV689" s="14" t="s">
        <v>158</v>
      </c>
      <c r="AW689" s="14" t="s">
        <v>32</v>
      </c>
      <c r="AX689" s="14" t="s">
        <v>77</v>
      </c>
      <c r="AY689" s="193" t="s">
        <v>150</v>
      </c>
    </row>
    <row r="690" s="13" customFormat="1">
      <c r="A690" s="13"/>
      <c r="B690" s="184"/>
      <c r="C690" s="13"/>
      <c r="D690" s="185" t="s">
        <v>160</v>
      </c>
      <c r="E690" s="186" t="s">
        <v>1</v>
      </c>
      <c r="F690" s="187" t="s">
        <v>860</v>
      </c>
      <c r="G690" s="13"/>
      <c r="H690" s="186" t="s">
        <v>1</v>
      </c>
      <c r="I690" s="188"/>
      <c r="J690" s="13"/>
      <c r="K690" s="13"/>
      <c r="L690" s="184"/>
      <c r="M690" s="189"/>
      <c r="N690" s="190"/>
      <c r="O690" s="190"/>
      <c r="P690" s="190"/>
      <c r="Q690" s="190"/>
      <c r="R690" s="190"/>
      <c r="S690" s="190"/>
      <c r="T690" s="19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186" t="s">
        <v>160</v>
      </c>
      <c r="AU690" s="186" t="s">
        <v>158</v>
      </c>
      <c r="AV690" s="13" t="s">
        <v>85</v>
      </c>
      <c r="AW690" s="13" t="s">
        <v>32</v>
      </c>
      <c r="AX690" s="13" t="s">
        <v>77</v>
      </c>
      <c r="AY690" s="186" t="s">
        <v>150</v>
      </c>
    </row>
    <row r="691" s="14" customFormat="1">
      <c r="A691" s="14"/>
      <c r="B691" s="192"/>
      <c r="C691" s="14"/>
      <c r="D691" s="185" t="s">
        <v>160</v>
      </c>
      <c r="E691" s="193" t="s">
        <v>1</v>
      </c>
      <c r="F691" s="194" t="s">
        <v>861</v>
      </c>
      <c r="G691" s="14"/>
      <c r="H691" s="195">
        <v>36.818</v>
      </c>
      <c r="I691" s="196"/>
      <c r="J691" s="14"/>
      <c r="K691" s="14"/>
      <c r="L691" s="192"/>
      <c r="M691" s="197"/>
      <c r="N691" s="198"/>
      <c r="O691" s="198"/>
      <c r="P691" s="198"/>
      <c r="Q691" s="198"/>
      <c r="R691" s="198"/>
      <c r="S691" s="198"/>
      <c r="T691" s="19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193" t="s">
        <v>160</v>
      </c>
      <c r="AU691" s="193" t="s">
        <v>158</v>
      </c>
      <c r="AV691" s="14" t="s">
        <v>158</v>
      </c>
      <c r="AW691" s="14" t="s">
        <v>32</v>
      </c>
      <c r="AX691" s="14" t="s">
        <v>77</v>
      </c>
      <c r="AY691" s="193" t="s">
        <v>150</v>
      </c>
    </row>
    <row r="692" s="15" customFormat="1">
      <c r="A692" s="15"/>
      <c r="B692" s="200"/>
      <c r="C692" s="15"/>
      <c r="D692" s="185" t="s">
        <v>160</v>
      </c>
      <c r="E692" s="201" t="s">
        <v>1</v>
      </c>
      <c r="F692" s="202" t="s">
        <v>163</v>
      </c>
      <c r="G692" s="15"/>
      <c r="H692" s="203">
        <v>260.255</v>
      </c>
      <c r="I692" s="204"/>
      <c r="J692" s="15"/>
      <c r="K692" s="15"/>
      <c r="L692" s="200"/>
      <c r="M692" s="205"/>
      <c r="N692" s="206"/>
      <c r="O692" s="206"/>
      <c r="P692" s="206"/>
      <c r="Q692" s="206"/>
      <c r="R692" s="206"/>
      <c r="S692" s="206"/>
      <c r="T692" s="207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01" t="s">
        <v>160</v>
      </c>
      <c r="AU692" s="201" t="s">
        <v>158</v>
      </c>
      <c r="AV692" s="15" t="s">
        <v>157</v>
      </c>
      <c r="AW692" s="15" t="s">
        <v>32</v>
      </c>
      <c r="AX692" s="15" t="s">
        <v>85</v>
      </c>
      <c r="AY692" s="201" t="s">
        <v>150</v>
      </c>
    </row>
    <row r="693" s="2" customFormat="1" ht="16.5" customHeight="1">
      <c r="A693" s="37"/>
      <c r="B693" s="170"/>
      <c r="C693" s="208" t="s">
        <v>862</v>
      </c>
      <c r="D693" s="208" t="s">
        <v>470</v>
      </c>
      <c r="E693" s="209" t="s">
        <v>848</v>
      </c>
      <c r="F693" s="210" t="s">
        <v>849</v>
      </c>
      <c r="G693" s="211" t="s">
        <v>210</v>
      </c>
      <c r="H693" s="212">
        <v>0.087999999999999984</v>
      </c>
      <c r="I693" s="213"/>
      <c r="J693" s="214">
        <f>ROUND(I693*H693,2)</f>
        <v>0</v>
      </c>
      <c r="K693" s="210" t="s">
        <v>156</v>
      </c>
      <c r="L693" s="215"/>
      <c r="M693" s="216" t="s">
        <v>1</v>
      </c>
      <c r="N693" s="217" t="s">
        <v>43</v>
      </c>
      <c r="O693" s="76"/>
      <c r="P693" s="180">
        <f>O693*H693</f>
        <v>0</v>
      </c>
      <c r="Q693" s="180">
        <v>1</v>
      </c>
      <c r="R693" s="180">
        <f>Q693*H693</f>
        <v>0.087999999999999984</v>
      </c>
      <c r="S693" s="180">
        <v>0</v>
      </c>
      <c r="T693" s="181">
        <f>S693*H693</f>
        <v>0</v>
      </c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R693" s="182" t="s">
        <v>342</v>
      </c>
      <c r="AT693" s="182" t="s">
        <v>470</v>
      </c>
      <c r="AU693" s="182" t="s">
        <v>158</v>
      </c>
      <c r="AY693" s="18" t="s">
        <v>150</v>
      </c>
      <c r="BE693" s="183">
        <f>IF(N693="základní",J693,0)</f>
        <v>0</v>
      </c>
      <c r="BF693" s="183">
        <f>IF(N693="snížená",J693,0)</f>
        <v>0</v>
      </c>
      <c r="BG693" s="183">
        <f>IF(N693="zákl. přenesená",J693,0)</f>
        <v>0</v>
      </c>
      <c r="BH693" s="183">
        <f>IF(N693="sníž. přenesená",J693,0)</f>
        <v>0</v>
      </c>
      <c r="BI693" s="183">
        <f>IF(N693="nulová",J693,0)</f>
        <v>0</v>
      </c>
      <c r="BJ693" s="18" t="s">
        <v>158</v>
      </c>
      <c r="BK693" s="183">
        <f>ROUND(I693*H693,2)</f>
        <v>0</v>
      </c>
      <c r="BL693" s="18" t="s">
        <v>243</v>
      </c>
      <c r="BM693" s="182" t="s">
        <v>863</v>
      </c>
    </row>
    <row r="694" s="14" customFormat="1">
      <c r="A694" s="14"/>
      <c r="B694" s="192"/>
      <c r="C694" s="14"/>
      <c r="D694" s="185" t="s">
        <v>160</v>
      </c>
      <c r="E694" s="14"/>
      <c r="F694" s="194" t="s">
        <v>864</v>
      </c>
      <c r="G694" s="14"/>
      <c r="H694" s="195">
        <v>0.087999999999999984</v>
      </c>
      <c r="I694" s="196"/>
      <c r="J694" s="14"/>
      <c r="K694" s="14"/>
      <c r="L694" s="192"/>
      <c r="M694" s="197"/>
      <c r="N694" s="198"/>
      <c r="O694" s="198"/>
      <c r="P694" s="198"/>
      <c r="Q694" s="198"/>
      <c r="R694" s="198"/>
      <c r="S694" s="198"/>
      <c r="T694" s="19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193" t="s">
        <v>160</v>
      </c>
      <c r="AU694" s="193" t="s">
        <v>158</v>
      </c>
      <c r="AV694" s="14" t="s">
        <v>158</v>
      </c>
      <c r="AW694" s="14" t="s">
        <v>3</v>
      </c>
      <c r="AX694" s="14" t="s">
        <v>85</v>
      </c>
      <c r="AY694" s="193" t="s">
        <v>150</v>
      </c>
    </row>
    <row r="695" s="2" customFormat="1" ht="24.15" customHeight="1">
      <c r="A695" s="37"/>
      <c r="B695" s="170"/>
      <c r="C695" s="171" t="s">
        <v>865</v>
      </c>
      <c r="D695" s="171" t="s">
        <v>152</v>
      </c>
      <c r="E695" s="172" t="s">
        <v>866</v>
      </c>
      <c r="F695" s="173" t="s">
        <v>867</v>
      </c>
      <c r="G695" s="174" t="s">
        <v>155</v>
      </c>
      <c r="H695" s="175">
        <v>573.856</v>
      </c>
      <c r="I695" s="176"/>
      <c r="J695" s="177">
        <f>ROUND(I695*H695,2)</f>
        <v>0</v>
      </c>
      <c r="K695" s="173" t="s">
        <v>156</v>
      </c>
      <c r="L695" s="38"/>
      <c r="M695" s="178" t="s">
        <v>1</v>
      </c>
      <c r="N695" s="179" t="s">
        <v>43</v>
      </c>
      <c r="O695" s="76"/>
      <c r="P695" s="180">
        <f>O695*H695</f>
        <v>0</v>
      </c>
      <c r="Q695" s="180">
        <v>0.0004</v>
      </c>
      <c r="R695" s="180">
        <f>Q695*H695</f>
        <v>0.22954240000000003</v>
      </c>
      <c r="S695" s="180">
        <v>0</v>
      </c>
      <c r="T695" s="181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182" t="s">
        <v>243</v>
      </c>
      <c r="AT695" s="182" t="s">
        <v>152</v>
      </c>
      <c r="AU695" s="182" t="s">
        <v>158</v>
      </c>
      <c r="AY695" s="18" t="s">
        <v>150</v>
      </c>
      <c r="BE695" s="183">
        <f>IF(N695="základní",J695,0)</f>
        <v>0</v>
      </c>
      <c r="BF695" s="183">
        <f>IF(N695="snížená",J695,0)</f>
        <v>0</v>
      </c>
      <c r="BG695" s="183">
        <f>IF(N695="zákl. přenesená",J695,0)</f>
        <v>0</v>
      </c>
      <c r="BH695" s="183">
        <f>IF(N695="sníž. přenesená",J695,0)</f>
        <v>0</v>
      </c>
      <c r="BI695" s="183">
        <f>IF(N695="nulová",J695,0)</f>
        <v>0</v>
      </c>
      <c r="BJ695" s="18" t="s">
        <v>158</v>
      </c>
      <c r="BK695" s="183">
        <f>ROUND(I695*H695,2)</f>
        <v>0</v>
      </c>
      <c r="BL695" s="18" t="s">
        <v>243</v>
      </c>
      <c r="BM695" s="182" t="s">
        <v>868</v>
      </c>
    </row>
    <row r="696" s="13" customFormat="1">
      <c r="A696" s="13"/>
      <c r="B696" s="184"/>
      <c r="C696" s="13"/>
      <c r="D696" s="185" t="s">
        <v>160</v>
      </c>
      <c r="E696" s="186" t="s">
        <v>1</v>
      </c>
      <c r="F696" s="187" t="s">
        <v>843</v>
      </c>
      <c r="G696" s="13"/>
      <c r="H696" s="186" t="s">
        <v>1</v>
      </c>
      <c r="I696" s="188"/>
      <c r="J696" s="13"/>
      <c r="K696" s="13"/>
      <c r="L696" s="184"/>
      <c r="M696" s="189"/>
      <c r="N696" s="190"/>
      <c r="O696" s="190"/>
      <c r="P696" s="190"/>
      <c r="Q696" s="190"/>
      <c r="R696" s="190"/>
      <c r="S696" s="190"/>
      <c r="T696" s="191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186" t="s">
        <v>160</v>
      </c>
      <c r="AU696" s="186" t="s">
        <v>158</v>
      </c>
      <c r="AV696" s="13" t="s">
        <v>85</v>
      </c>
      <c r="AW696" s="13" t="s">
        <v>32</v>
      </c>
      <c r="AX696" s="13" t="s">
        <v>77</v>
      </c>
      <c r="AY696" s="186" t="s">
        <v>150</v>
      </c>
    </row>
    <row r="697" s="14" customFormat="1">
      <c r="A697" s="14"/>
      <c r="B697" s="192"/>
      <c r="C697" s="14"/>
      <c r="D697" s="185" t="s">
        <v>160</v>
      </c>
      <c r="E697" s="193" t="s">
        <v>1</v>
      </c>
      <c r="F697" s="194" t="s">
        <v>844</v>
      </c>
      <c r="G697" s="14"/>
      <c r="H697" s="195">
        <v>179.964</v>
      </c>
      <c r="I697" s="196"/>
      <c r="J697" s="14"/>
      <c r="K697" s="14"/>
      <c r="L697" s="192"/>
      <c r="M697" s="197"/>
      <c r="N697" s="198"/>
      <c r="O697" s="198"/>
      <c r="P697" s="198"/>
      <c r="Q697" s="198"/>
      <c r="R697" s="198"/>
      <c r="S697" s="198"/>
      <c r="T697" s="19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193" t="s">
        <v>160</v>
      </c>
      <c r="AU697" s="193" t="s">
        <v>158</v>
      </c>
      <c r="AV697" s="14" t="s">
        <v>158</v>
      </c>
      <c r="AW697" s="14" t="s">
        <v>32</v>
      </c>
      <c r="AX697" s="14" t="s">
        <v>77</v>
      </c>
      <c r="AY697" s="193" t="s">
        <v>150</v>
      </c>
    </row>
    <row r="698" s="13" customFormat="1">
      <c r="A698" s="13"/>
      <c r="B698" s="184"/>
      <c r="C698" s="13"/>
      <c r="D698" s="185" t="s">
        <v>160</v>
      </c>
      <c r="E698" s="186" t="s">
        <v>1</v>
      </c>
      <c r="F698" s="187" t="s">
        <v>845</v>
      </c>
      <c r="G698" s="13"/>
      <c r="H698" s="186" t="s">
        <v>1</v>
      </c>
      <c r="I698" s="188"/>
      <c r="J698" s="13"/>
      <c r="K698" s="13"/>
      <c r="L698" s="184"/>
      <c r="M698" s="189"/>
      <c r="N698" s="190"/>
      <c r="O698" s="190"/>
      <c r="P698" s="190"/>
      <c r="Q698" s="190"/>
      <c r="R698" s="190"/>
      <c r="S698" s="190"/>
      <c r="T698" s="191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186" t="s">
        <v>160</v>
      </c>
      <c r="AU698" s="186" t="s">
        <v>158</v>
      </c>
      <c r="AV698" s="13" t="s">
        <v>85</v>
      </c>
      <c r="AW698" s="13" t="s">
        <v>32</v>
      </c>
      <c r="AX698" s="13" t="s">
        <v>77</v>
      </c>
      <c r="AY698" s="186" t="s">
        <v>150</v>
      </c>
    </row>
    <row r="699" s="14" customFormat="1">
      <c r="A699" s="14"/>
      <c r="B699" s="192"/>
      <c r="C699" s="14"/>
      <c r="D699" s="185" t="s">
        <v>160</v>
      </c>
      <c r="E699" s="193" t="s">
        <v>1</v>
      </c>
      <c r="F699" s="194" t="s">
        <v>846</v>
      </c>
      <c r="G699" s="14"/>
      <c r="H699" s="195">
        <v>106.964</v>
      </c>
      <c r="I699" s="196"/>
      <c r="J699" s="14"/>
      <c r="K699" s="14"/>
      <c r="L699" s="192"/>
      <c r="M699" s="197"/>
      <c r="N699" s="198"/>
      <c r="O699" s="198"/>
      <c r="P699" s="198"/>
      <c r="Q699" s="198"/>
      <c r="R699" s="198"/>
      <c r="S699" s="198"/>
      <c r="T699" s="199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193" t="s">
        <v>160</v>
      </c>
      <c r="AU699" s="193" t="s">
        <v>158</v>
      </c>
      <c r="AV699" s="14" t="s">
        <v>158</v>
      </c>
      <c r="AW699" s="14" t="s">
        <v>32</v>
      </c>
      <c r="AX699" s="14" t="s">
        <v>77</v>
      </c>
      <c r="AY699" s="193" t="s">
        <v>150</v>
      </c>
    </row>
    <row r="700" s="15" customFormat="1">
      <c r="A700" s="15"/>
      <c r="B700" s="200"/>
      <c r="C700" s="15"/>
      <c r="D700" s="185" t="s">
        <v>160</v>
      </c>
      <c r="E700" s="201" t="s">
        <v>1</v>
      </c>
      <c r="F700" s="202" t="s">
        <v>163</v>
      </c>
      <c r="G700" s="15"/>
      <c r="H700" s="203">
        <v>286.928</v>
      </c>
      <c r="I700" s="204"/>
      <c r="J700" s="15"/>
      <c r="K700" s="15"/>
      <c r="L700" s="200"/>
      <c r="M700" s="205"/>
      <c r="N700" s="206"/>
      <c r="O700" s="206"/>
      <c r="P700" s="206"/>
      <c r="Q700" s="206"/>
      <c r="R700" s="206"/>
      <c r="S700" s="206"/>
      <c r="T700" s="207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01" t="s">
        <v>160</v>
      </c>
      <c r="AU700" s="201" t="s">
        <v>158</v>
      </c>
      <c r="AV700" s="15" t="s">
        <v>157</v>
      </c>
      <c r="AW700" s="15" t="s">
        <v>32</v>
      </c>
      <c r="AX700" s="15" t="s">
        <v>85</v>
      </c>
      <c r="AY700" s="201" t="s">
        <v>150</v>
      </c>
    </row>
    <row r="701" s="14" customFormat="1">
      <c r="A701" s="14"/>
      <c r="B701" s="192"/>
      <c r="C701" s="14"/>
      <c r="D701" s="185" t="s">
        <v>160</v>
      </c>
      <c r="E701" s="14"/>
      <c r="F701" s="194" t="s">
        <v>869</v>
      </c>
      <c r="G701" s="14"/>
      <c r="H701" s="195">
        <v>573.856</v>
      </c>
      <c r="I701" s="196"/>
      <c r="J701" s="14"/>
      <c r="K701" s="14"/>
      <c r="L701" s="192"/>
      <c r="M701" s="197"/>
      <c r="N701" s="198"/>
      <c r="O701" s="198"/>
      <c r="P701" s="198"/>
      <c r="Q701" s="198"/>
      <c r="R701" s="198"/>
      <c r="S701" s="198"/>
      <c r="T701" s="19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193" t="s">
        <v>160</v>
      </c>
      <c r="AU701" s="193" t="s">
        <v>158</v>
      </c>
      <c r="AV701" s="14" t="s">
        <v>158</v>
      </c>
      <c r="AW701" s="14" t="s">
        <v>3</v>
      </c>
      <c r="AX701" s="14" t="s">
        <v>85</v>
      </c>
      <c r="AY701" s="193" t="s">
        <v>150</v>
      </c>
    </row>
    <row r="702" s="2" customFormat="1" ht="49.05" customHeight="1">
      <c r="A702" s="37"/>
      <c r="B702" s="170"/>
      <c r="C702" s="208" t="s">
        <v>870</v>
      </c>
      <c r="D702" s="208" t="s">
        <v>470</v>
      </c>
      <c r="E702" s="209" t="s">
        <v>871</v>
      </c>
      <c r="F702" s="210" t="s">
        <v>872</v>
      </c>
      <c r="G702" s="211" t="s">
        <v>155</v>
      </c>
      <c r="H702" s="212">
        <v>334.41500000000004</v>
      </c>
      <c r="I702" s="213"/>
      <c r="J702" s="214">
        <f>ROUND(I702*H702,2)</f>
        <v>0</v>
      </c>
      <c r="K702" s="210" t="s">
        <v>156</v>
      </c>
      <c r="L702" s="215"/>
      <c r="M702" s="216" t="s">
        <v>1</v>
      </c>
      <c r="N702" s="217" t="s">
        <v>43</v>
      </c>
      <c r="O702" s="76"/>
      <c r="P702" s="180">
        <f>O702*H702</f>
        <v>0</v>
      </c>
      <c r="Q702" s="180">
        <v>0.0054</v>
      </c>
      <c r="R702" s="180">
        <f>Q702*H702</f>
        <v>1.8058410000000003</v>
      </c>
      <c r="S702" s="180">
        <v>0</v>
      </c>
      <c r="T702" s="181">
        <f>S702*H702</f>
        <v>0</v>
      </c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R702" s="182" t="s">
        <v>342</v>
      </c>
      <c r="AT702" s="182" t="s">
        <v>470</v>
      </c>
      <c r="AU702" s="182" t="s">
        <v>158</v>
      </c>
      <c r="AY702" s="18" t="s">
        <v>150</v>
      </c>
      <c r="BE702" s="183">
        <f>IF(N702="základní",J702,0)</f>
        <v>0</v>
      </c>
      <c r="BF702" s="183">
        <f>IF(N702="snížená",J702,0)</f>
        <v>0</v>
      </c>
      <c r="BG702" s="183">
        <f>IF(N702="zákl. přenesená",J702,0)</f>
        <v>0</v>
      </c>
      <c r="BH702" s="183">
        <f>IF(N702="sníž. přenesená",J702,0)</f>
        <v>0</v>
      </c>
      <c r="BI702" s="183">
        <f>IF(N702="nulová",J702,0)</f>
        <v>0</v>
      </c>
      <c r="BJ702" s="18" t="s">
        <v>158</v>
      </c>
      <c r="BK702" s="183">
        <f>ROUND(I702*H702,2)</f>
        <v>0</v>
      </c>
      <c r="BL702" s="18" t="s">
        <v>243</v>
      </c>
      <c r="BM702" s="182" t="s">
        <v>873</v>
      </c>
    </row>
    <row r="703" s="14" customFormat="1">
      <c r="A703" s="14"/>
      <c r="B703" s="192"/>
      <c r="C703" s="14"/>
      <c r="D703" s="185" t="s">
        <v>160</v>
      </c>
      <c r="E703" s="14"/>
      <c r="F703" s="194" t="s">
        <v>874</v>
      </c>
      <c r="G703" s="14"/>
      <c r="H703" s="195">
        <v>334.41500000000004</v>
      </c>
      <c r="I703" s="196"/>
      <c r="J703" s="14"/>
      <c r="K703" s="14"/>
      <c r="L703" s="192"/>
      <c r="M703" s="197"/>
      <c r="N703" s="198"/>
      <c r="O703" s="198"/>
      <c r="P703" s="198"/>
      <c r="Q703" s="198"/>
      <c r="R703" s="198"/>
      <c r="S703" s="198"/>
      <c r="T703" s="19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193" t="s">
        <v>160</v>
      </c>
      <c r="AU703" s="193" t="s">
        <v>158</v>
      </c>
      <c r="AV703" s="14" t="s">
        <v>158</v>
      </c>
      <c r="AW703" s="14" t="s">
        <v>3</v>
      </c>
      <c r="AX703" s="14" t="s">
        <v>85</v>
      </c>
      <c r="AY703" s="193" t="s">
        <v>150</v>
      </c>
    </row>
    <row r="704" s="2" customFormat="1" ht="49.05" customHeight="1">
      <c r="A704" s="37"/>
      <c r="B704" s="170"/>
      <c r="C704" s="208" t="s">
        <v>875</v>
      </c>
      <c r="D704" s="208" t="s">
        <v>470</v>
      </c>
      <c r="E704" s="209" t="s">
        <v>876</v>
      </c>
      <c r="F704" s="210" t="s">
        <v>877</v>
      </c>
      <c r="G704" s="211" t="s">
        <v>155</v>
      </c>
      <c r="H704" s="212">
        <v>334.41500000000004</v>
      </c>
      <c r="I704" s="213"/>
      <c r="J704" s="214">
        <f>ROUND(I704*H704,2)</f>
        <v>0</v>
      </c>
      <c r="K704" s="210" t="s">
        <v>156</v>
      </c>
      <c r="L704" s="215"/>
      <c r="M704" s="216" t="s">
        <v>1</v>
      </c>
      <c r="N704" s="217" t="s">
        <v>43</v>
      </c>
      <c r="O704" s="76"/>
      <c r="P704" s="180">
        <f>O704*H704</f>
        <v>0</v>
      </c>
      <c r="Q704" s="180">
        <v>0.0053</v>
      </c>
      <c r="R704" s="180">
        <f>Q704*H704</f>
        <v>1.7723995000000003</v>
      </c>
      <c r="S704" s="180">
        <v>0</v>
      </c>
      <c r="T704" s="181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182" t="s">
        <v>342</v>
      </c>
      <c r="AT704" s="182" t="s">
        <v>470</v>
      </c>
      <c r="AU704" s="182" t="s">
        <v>158</v>
      </c>
      <c r="AY704" s="18" t="s">
        <v>150</v>
      </c>
      <c r="BE704" s="183">
        <f>IF(N704="základní",J704,0)</f>
        <v>0</v>
      </c>
      <c r="BF704" s="183">
        <f>IF(N704="snížená",J704,0)</f>
        <v>0</v>
      </c>
      <c r="BG704" s="183">
        <f>IF(N704="zákl. přenesená",J704,0)</f>
        <v>0</v>
      </c>
      <c r="BH704" s="183">
        <f>IF(N704="sníž. přenesená",J704,0)</f>
        <v>0</v>
      </c>
      <c r="BI704" s="183">
        <f>IF(N704="nulová",J704,0)</f>
        <v>0</v>
      </c>
      <c r="BJ704" s="18" t="s">
        <v>158</v>
      </c>
      <c r="BK704" s="183">
        <f>ROUND(I704*H704,2)</f>
        <v>0</v>
      </c>
      <c r="BL704" s="18" t="s">
        <v>243</v>
      </c>
      <c r="BM704" s="182" t="s">
        <v>878</v>
      </c>
    </row>
    <row r="705" s="14" customFormat="1">
      <c r="A705" s="14"/>
      <c r="B705" s="192"/>
      <c r="C705" s="14"/>
      <c r="D705" s="185" t="s">
        <v>160</v>
      </c>
      <c r="E705" s="14"/>
      <c r="F705" s="194" t="s">
        <v>874</v>
      </c>
      <c r="G705" s="14"/>
      <c r="H705" s="195">
        <v>334.41500000000004</v>
      </c>
      <c r="I705" s="196"/>
      <c r="J705" s="14"/>
      <c r="K705" s="14"/>
      <c r="L705" s="192"/>
      <c r="M705" s="197"/>
      <c r="N705" s="198"/>
      <c r="O705" s="198"/>
      <c r="P705" s="198"/>
      <c r="Q705" s="198"/>
      <c r="R705" s="198"/>
      <c r="S705" s="198"/>
      <c r="T705" s="19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193" t="s">
        <v>160</v>
      </c>
      <c r="AU705" s="193" t="s">
        <v>158</v>
      </c>
      <c r="AV705" s="14" t="s">
        <v>158</v>
      </c>
      <c r="AW705" s="14" t="s">
        <v>3</v>
      </c>
      <c r="AX705" s="14" t="s">
        <v>85</v>
      </c>
      <c r="AY705" s="193" t="s">
        <v>150</v>
      </c>
    </row>
    <row r="706" s="2" customFormat="1" ht="24.15" customHeight="1">
      <c r="A706" s="37"/>
      <c r="B706" s="170"/>
      <c r="C706" s="171" t="s">
        <v>879</v>
      </c>
      <c r="D706" s="171" t="s">
        <v>152</v>
      </c>
      <c r="E706" s="172" t="s">
        <v>880</v>
      </c>
      <c r="F706" s="173" t="s">
        <v>881</v>
      </c>
      <c r="G706" s="174" t="s">
        <v>155</v>
      </c>
      <c r="H706" s="175">
        <v>520.51</v>
      </c>
      <c r="I706" s="176"/>
      <c r="J706" s="177">
        <f>ROUND(I706*H706,2)</f>
        <v>0</v>
      </c>
      <c r="K706" s="173" t="s">
        <v>156</v>
      </c>
      <c r="L706" s="38"/>
      <c r="M706" s="178" t="s">
        <v>1</v>
      </c>
      <c r="N706" s="179" t="s">
        <v>43</v>
      </c>
      <c r="O706" s="76"/>
      <c r="P706" s="180">
        <f>O706*H706</f>
        <v>0</v>
      </c>
      <c r="Q706" s="180">
        <v>0.0004</v>
      </c>
      <c r="R706" s="180">
        <f>Q706*H706</f>
        <v>0.208204</v>
      </c>
      <c r="S706" s="180">
        <v>0</v>
      </c>
      <c r="T706" s="181">
        <f>S706*H706</f>
        <v>0</v>
      </c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R706" s="182" t="s">
        <v>243</v>
      </c>
      <c r="AT706" s="182" t="s">
        <v>152</v>
      </c>
      <c r="AU706" s="182" t="s">
        <v>158</v>
      </c>
      <c r="AY706" s="18" t="s">
        <v>150</v>
      </c>
      <c r="BE706" s="183">
        <f>IF(N706="základní",J706,0)</f>
        <v>0</v>
      </c>
      <c r="BF706" s="183">
        <f>IF(N706="snížená",J706,0)</f>
        <v>0</v>
      </c>
      <c r="BG706" s="183">
        <f>IF(N706="zákl. přenesená",J706,0)</f>
        <v>0</v>
      </c>
      <c r="BH706" s="183">
        <f>IF(N706="sníž. přenesená",J706,0)</f>
        <v>0</v>
      </c>
      <c r="BI706" s="183">
        <f>IF(N706="nulová",J706,0)</f>
        <v>0</v>
      </c>
      <c r="BJ706" s="18" t="s">
        <v>158</v>
      </c>
      <c r="BK706" s="183">
        <f>ROUND(I706*H706,2)</f>
        <v>0</v>
      </c>
      <c r="BL706" s="18" t="s">
        <v>243</v>
      </c>
      <c r="BM706" s="182" t="s">
        <v>882</v>
      </c>
    </row>
    <row r="707" s="13" customFormat="1">
      <c r="A707" s="13"/>
      <c r="B707" s="184"/>
      <c r="C707" s="13"/>
      <c r="D707" s="185" t="s">
        <v>160</v>
      </c>
      <c r="E707" s="186" t="s">
        <v>1</v>
      </c>
      <c r="F707" s="187" t="s">
        <v>856</v>
      </c>
      <c r="G707" s="13"/>
      <c r="H707" s="186" t="s">
        <v>1</v>
      </c>
      <c r="I707" s="188"/>
      <c r="J707" s="13"/>
      <c r="K707" s="13"/>
      <c r="L707" s="184"/>
      <c r="M707" s="189"/>
      <c r="N707" s="190"/>
      <c r="O707" s="190"/>
      <c r="P707" s="190"/>
      <c r="Q707" s="190"/>
      <c r="R707" s="190"/>
      <c r="S707" s="190"/>
      <c r="T707" s="19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186" t="s">
        <v>160</v>
      </c>
      <c r="AU707" s="186" t="s">
        <v>158</v>
      </c>
      <c r="AV707" s="13" t="s">
        <v>85</v>
      </c>
      <c r="AW707" s="13" t="s">
        <v>32</v>
      </c>
      <c r="AX707" s="13" t="s">
        <v>77</v>
      </c>
      <c r="AY707" s="186" t="s">
        <v>150</v>
      </c>
    </row>
    <row r="708" s="14" customFormat="1">
      <c r="A708" s="14"/>
      <c r="B708" s="192"/>
      <c r="C708" s="14"/>
      <c r="D708" s="185" t="s">
        <v>160</v>
      </c>
      <c r="E708" s="193" t="s">
        <v>1</v>
      </c>
      <c r="F708" s="194" t="s">
        <v>857</v>
      </c>
      <c r="G708" s="14"/>
      <c r="H708" s="195">
        <v>154.943</v>
      </c>
      <c r="I708" s="196"/>
      <c r="J708" s="14"/>
      <c r="K708" s="14"/>
      <c r="L708" s="192"/>
      <c r="M708" s="197"/>
      <c r="N708" s="198"/>
      <c r="O708" s="198"/>
      <c r="P708" s="198"/>
      <c r="Q708" s="198"/>
      <c r="R708" s="198"/>
      <c r="S708" s="198"/>
      <c r="T708" s="19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193" t="s">
        <v>160</v>
      </c>
      <c r="AU708" s="193" t="s">
        <v>158</v>
      </c>
      <c r="AV708" s="14" t="s">
        <v>158</v>
      </c>
      <c r="AW708" s="14" t="s">
        <v>32</v>
      </c>
      <c r="AX708" s="14" t="s">
        <v>77</v>
      </c>
      <c r="AY708" s="193" t="s">
        <v>150</v>
      </c>
    </row>
    <row r="709" s="13" customFormat="1">
      <c r="A709" s="13"/>
      <c r="B709" s="184"/>
      <c r="C709" s="13"/>
      <c r="D709" s="185" t="s">
        <v>160</v>
      </c>
      <c r="E709" s="186" t="s">
        <v>1</v>
      </c>
      <c r="F709" s="187" t="s">
        <v>858</v>
      </c>
      <c r="G709" s="13"/>
      <c r="H709" s="186" t="s">
        <v>1</v>
      </c>
      <c r="I709" s="188"/>
      <c r="J709" s="13"/>
      <c r="K709" s="13"/>
      <c r="L709" s="184"/>
      <c r="M709" s="189"/>
      <c r="N709" s="190"/>
      <c r="O709" s="190"/>
      <c r="P709" s="190"/>
      <c r="Q709" s="190"/>
      <c r="R709" s="190"/>
      <c r="S709" s="190"/>
      <c r="T709" s="19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186" t="s">
        <v>160</v>
      </c>
      <c r="AU709" s="186" t="s">
        <v>158</v>
      </c>
      <c r="AV709" s="13" t="s">
        <v>85</v>
      </c>
      <c r="AW709" s="13" t="s">
        <v>32</v>
      </c>
      <c r="AX709" s="13" t="s">
        <v>77</v>
      </c>
      <c r="AY709" s="186" t="s">
        <v>150</v>
      </c>
    </row>
    <row r="710" s="14" customFormat="1">
      <c r="A710" s="14"/>
      <c r="B710" s="192"/>
      <c r="C710" s="14"/>
      <c r="D710" s="185" t="s">
        <v>160</v>
      </c>
      <c r="E710" s="193" t="s">
        <v>1</v>
      </c>
      <c r="F710" s="194" t="s">
        <v>859</v>
      </c>
      <c r="G710" s="14"/>
      <c r="H710" s="195">
        <v>68.494</v>
      </c>
      <c r="I710" s="196"/>
      <c r="J710" s="14"/>
      <c r="K710" s="14"/>
      <c r="L710" s="192"/>
      <c r="M710" s="197"/>
      <c r="N710" s="198"/>
      <c r="O710" s="198"/>
      <c r="P710" s="198"/>
      <c r="Q710" s="198"/>
      <c r="R710" s="198"/>
      <c r="S710" s="198"/>
      <c r="T710" s="19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193" t="s">
        <v>160</v>
      </c>
      <c r="AU710" s="193" t="s">
        <v>158</v>
      </c>
      <c r="AV710" s="14" t="s">
        <v>158</v>
      </c>
      <c r="AW710" s="14" t="s">
        <v>32</v>
      </c>
      <c r="AX710" s="14" t="s">
        <v>77</v>
      </c>
      <c r="AY710" s="193" t="s">
        <v>150</v>
      </c>
    </row>
    <row r="711" s="13" customFormat="1">
      <c r="A711" s="13"/>
      <c r="B711" s="184"/>
      <c r="C711" s="13"/>
      <c r="D711" s="185" t="s">
        <v>160</v>
      </c>
      <c r="E711" s="186" t="s">
        <v>1</v>
      </c>
      <c r="F711" s="187" t="s">
        <v>860</v>
      </c>
      <c r="G711" s="13"/>
      <c r="H711" s="186" t="s">
        <v>1</v>
      </c>
      <c r="I711" s="188"/>
      <c r="J711" s="13"/>
      <c r="K711" s="13"/>
      <c r="L711" s="184"/>
      <c r="M711" s="189"/>
      <c r="N711" s="190"/>
      <c r="O711" s="190"/>
      <c r="P711" s="190"/>
      <c r="Q711" s="190"/>
      <c r="R711" s="190"/>
      <c r="S711" s="190"/>
      <c r="T711" s="19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186" t="s">
        <v>160</v>
      </c>
      <c r="AU711" s="186" t="s">
        <v>158</v>
      </c>
      <c r="AV711" s="13" t="s">
        <v>85</v>
      </c>
      <c r="AW711" s="13" t="s">
        <v>32</v>
      </c>
      <c r="AX711" s="13" t="s">
        <v>77</v>
      </c>
      <c r="AY711" s="186" t="s">
        <v>150</v>
      </c>
    </row>
    <row r="712" s="14" customFormat="1">
      <c r="A712" s="14"/>
      <c r="B712" s="192"/>
      <c r="C712" s="14"/>
      <c r="D712" s="185" t="s">
        <v>160</v>
      </c>
      <c r="E712" s="193" t="s">
        <v>1</v>
      </c>
      <c r="F712" s="194" t="s">
        <v>861</v>
      </c>
      <c r="G712" s="14"/>
      <c r="H712" s="195">
        <v>36.818</v>
      </c>
      <c r="I712" s="196"/>
      <c r="J712" s="14"/>
      <c r="K712" s="14"/>
      <c r="L712" s="192"/>
      <c r="M712" s="197"/>
      <c r="N712" s="198"/>
      <c r="O712" s="198"/>
      <c r="P712" s="198"/>
      <c r="Q712" s="198"/>
      <c r="R712" s="198"/>
      <c r="S712" s="198"/>
      <c r="T712" s="19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193" t="s">
        <v>160</v>
      </c>
      <c r="AU712" s="193" t="s">
        <v>158</v>
      </c>
      <c r="AV712" s="14" t="s">
        <v>158</v>
      </c>
      <c r="AW712" s="14" t="s">
        <v>32</v>
      </c>
      <c r="AX712" s="14" t="s">
        <v>77</v>
      </c>
      <c r="AY712" s="193" t="s">
        <v>150</v>
      </c>
    </row>
    <row r="713" s="15" customFormat="1">
      <c r="A713" s="15"/>
      <c r="B713" s="200"/>
      <c r="C713" s="15"/>
      <c r="D713" s="185" t="s">
        <v>160</v>
      </c>
      <c r="E713" s="201" t="s">
        <v>1</v>
      </c>
      <c r="F713" s="202" t="s">
        <v>163</v>
      </c>
      <c r="G713" s="15"/>
      <c r="H713" s="203">
        <v>260.255</v>
      </c>
      <c r="I713" s="204"/>
      <c r="J713" s="15"/>
      <c r="K713" s="15"/>
      <c r="L713" s="200"/>
      <c r="M713" s="205"/>
      <c r="N713" s="206"/>
      <c r="O713" s="206"/>
      <c r="P713" s="206"/>
      <c r="Q713" s="206"/>
      <c r="R713" s="206"/>
      <c r="S713" s="206"/>
      <c r="T713" s="207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01" t="s">
        <v>160</v>
      </c>
      <c r="AU713" s="201" t="s">
        <v>158</v>
      </c>
      <c r="AV713" s="15" t="s">
        <v>157</v>
      </c>
      <c r="AW713" s="15" t="s">
        <v>32</v>
      </c>
      <c r="AX713" s="15" t="s">
        <v>85</v>
      </c>
      <c r="AY713" s="201" t="s">
        <v>150</v>
      </c>
    </row>
    <row r="714" s="14" customFormat="1">
      <c r="A714" s="14"/>
      <c r="B714" s="192"/>
      <c r="C714" s="14"/>
      <c r="D714" s="185" t="s">
        <v>160</v>
      </c>
      <c r="E714" s="14"/>
      <c r="F714" s="194" t="s">
        <v>883</v>
      </c>
      <c r="G714" s="14"/>
      <c r="H714" s="195">
        <v>520.51</v>
      </c>
      <c r="I714" s="196"/>
      <c r="J714" s="14"/>
      <c r="K714" s="14"/>
      <c r="L714" s="192"/>
      <c r="M714" s="197"/>
      <c r="N714" s="198"/>
      <c r="O714" s="198"/>
      <c r="P714" s="198"/>
      <c r="Q714" s="198"/>
      <c r="R714" s="198"/>
      <c r="S714" s="198"/>
      <c r="T714" s="19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193" t="s">
        <v>160</v>
      </c>
      <c r="AU714" s="193" t="s">
        <v>158</v>
      </c>
      <c r="AV714" s="14" t="s">
        <v>158</v>
      </c>
      <c r="AW714" s="14" t="s">
        <v>3</v>
      </c>
      <c r="AX714" s="14" t="s">
        <v>85</v>
      </c>
      <c r="AY714" s="193" t="s">
        <v>150</v>
      </c>
    </row>
    <row r="715" s="2" customFormat="1" ht="49.05" customHeight="1">
      <c r="A715" s="37"/>
      <c r="B715" s="170"/>
      <c r="C715" s="208" t="s">
        <v>884</v>
      </c>
      <c r="D715" s="208" t="s">
        <v>470</v>
      </c>
      <c r="E715" s="209" t="s">
        <v>871</v>
      </c>
      <c r="F715" s="210" t="s">
        <v>872</v>
      </c>
      <c r="G715" s="211" t="s">
        <v>155</v>
      </c>
      <c r="H715" s="212">
        <v>317.771</v>
      </c>
      <c r="I715" s="213"/>
      <c r="J715" s="214">
        <f>ROUND(I715*H715,2)</f>
        <v>0</v>
      </c>
      <c r="K715" s="210" t="s">
        <v>156</v>
      </c>
      <c r="L715" s="215"/>
      <c r="M715" s="216" t="s">
        <v>1</v>
      </c>
      <c r="N715" s="217" t="s">
        <v>43</v>
      </c>
      <c r="O715" s="76"/>
      <c r="P715" s="180">
        <f>O715*H715</f>
        <v>0</v>
      </c>
      <c r="Q715" s="180">
        <v>0.0054</v>
      </c>
      <c r="R715" s="180">
        <f>Q715*H715</f>
        <v>1.7159634</v>
      </c>
      <c r="S715" s="180">
        <v>0</v>
      </c>
      <c r="T715" s="181">
        <f>S715*H715</f>
        <v>0</v>
      </c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R715" s="182" t="s">
        <v>342</v>
      </c>
      <c r="AT715" s="182" t="s">
        <v>470</v>
      </c>
      <c r="AU715" s="182" t="s">
        <v>158</v>
      </c>
      <c r="AY715" s="18" t="s">
        <v>150</v>
      </c>
      <c r="BE715" s="183">
        <f>IF(N715="základní",J715,0)</f>
        <v>0</v>
      </c>
      <c r="BF715" s="183">
        <f>IF(N715="snížená",J715,0)</f>
        <v>0</v>
      </c>
      <c r="BG715" s="183">
        <f>IF(N715="zákl. přenesená",J715,0)</f>
        <v>0</v>
      </c>
      <c r="BH715" s="183">
        <f>IF(N715="sníž. přenesená",J715,0)</f>
        <v>0</v>
      </c>
      <c r="BI715" s="183">
        <f>IF(N715="nulová",J715,0)</f>
        <v>0</v>
      </c>
      <c r="BJ715" s="18" t="s">
        <v>158</v>
      </c>
      <c r="BK715" s="183">
        <f>ROUND(I715*H715,2)</f>
        <v>0</v>
      </c>
      <c r="BL715" s="18" t="s">
        <v>243</v>
      </c>
      <c r="BM715" s="182" t="s">
        <v>885</v>
      </c>
    </row>
    <row r="716" s="14" customFormat="1">
      <c r="A716" s="14"/>
      <c r="B716" s="192"/>
      <c r="C716" s="14"/>
      <c r="D716" s="185" t="s">
        <v>160</v>
      </c>
      <c r="E716" s="14"/>
      <c r="F716" s="194" t="s">
        <v>886</v>
      </c>
      <c r="G716" s="14"/>
      <c r="H716" s="195">
        <v>317.771</v>
      </c>
      <c r="I716" s="196"/>
      <c r="J716" s="14"/>
      <c r="K716" s="14"/>
      <c r="L716" s="192"/>
      <c r="M716" s="197"/>
      <c r="N716" s="198"/>
      <c r="O716" s="198"/>
      <c r="P716" s="198"/>
      <c r="Q716" s="198"/>
      <c r="R716" s="198"/>
      <c r="S716" s="198"/>
      <c r="T716" s="19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193" t="s">
        <v>160</v>
      </c>
      <c r="AU716" s="193" t="s">
        <v>158</v>
      </c>
      <c r="AV716" s="14" t="s">
        <v>158</v>
      </c>
      <c r="AW716" s="14" t="s">
        <v>3</v>
      </c>
      <c r="AX716" s="14" t="s">
        <v>85</v>
      </c>
      <c r="AY716" s="193" t="s">
        <v>150</v>
      </c>
    </row>
    <row r="717" s="2" customFormat="1" ht="49.05" customHeight="1">
      <c r="A717" s="37"/>
      <c r="B717" s="170"/>
      <c r="C717" s="208" t="s">
        <v>887</v>
      </c>
      <c r="D717" s="208" t="s">
        <v>470</v>
      </c>
      <c r="E717" s="209" t="s">
        <v>876</v>
      </c>
      <c r="F717" s="210" t="s">
        <v>877</v>
      </c>
      <c r="G717" s="211" t="s">
        <v>155</v>
      </c>
      <c r="H717" s="212">
        <v>317.771</v>
      </c>
      <c r="I717" s="213"/>
      <c r="J717" s="214">
        <f>ROUND(I717*H717,2)</f>
        <v>0</v>
      </c>
      <c r="K717" s="210" t="s">
        <v>156</v>
      </c>
      <c r="L717" s="215"/>
      <c r="M717" s="216" t="s">
        <v>1</v>
      </c>
      <c r="N717" s="217" t="s">
        <v>43</v>
      </c>
      <c r="O717" s="76"/>
      <c r="P717" s="180">
        <f>O717*H717</f>
        <v>0</v>
      </c>
      <c r="Q717" s="180">
        <v>0.0053</v>
      </c>
      <c r="R717" s="180">
        <f>Q717*H717</f>
        <v>1.6841863</v>
      </c>
      <c r="S717" s="180">
        <v>0</v>
      </c>
      <c r="T717" s="181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182" t="s">
        <v>342</v>
      </c>
      <c r="AT717" s="182" t="s">
        <v>470</v>
      </c>
      <c r="AU717" s="182" t="s">
        <v>158</v>
      </c>
      <c r="AY717" s="18" t="s">
        <v>150</v>
      </c>
      <c r="BE717" s="183">
        <f>IF(N717="základní",J717,0)</f>
        <v>0</v>
      </c>
      <c r="BF717" s="183">
        <f>IF(N717="snížená",J717,0)</f>
        <v>0</v>
      </c>
      <c r="BG717" s="183">
        <f>IF(N717="zákl. přenesená",J717,0)</f>
        <v>0</v>
      </c>
      <c r="BH717" s="183">
        <f>IF(N717="sníž. přenesená",J717,0)</f>
        <v>0</v>
      </c>
      <c r="BI717" s="183">
        <f>IF(N717="nulová",J717,0)</f>
        <v>0</v>
      </c>
      <c r="BJ717" s="18" t="s">
        <v>158</v>
      </c>
      <c r="BK717" s="183">
        <f>ROUND(I717*H717,2)</f>
        <v>0</v>
      </c>
      <c r="BL717" s="18" t="s">
        <v>243</v>
      </c>
      <c r="BM717" s="182" t="s">
        <v>888</v>
      </c>
    </row>
    <row r="718" s="14" customFormat="1">
      <c r="A718" s="14"/>
      <c r="B718" s="192"/>
      <c r="C718" s="14"/>
      <c r="D718" s="185" t="s">
        <v>160</v>
      </c>
      <c r="E718" s="14"/>
      <c r="F718" s="194" t="s">
        <v>886</v>
      </c>
      <c r="G718" s="14"/>
      <c r="H718" s="195">
        <v>317.771</v>
      </c>
      <c r="I718" s="196"/>
      <c r="J718" s="14"/>
      <c r="K718" s="14"/>
      <c r="L718" s="192"/>
      <c r="M718" s="197"/>
      <c r="N718" s="198"/>
      <c r="O718" s="198"/>
      <c r="P718" s="198"/>
      <c r="Q718" s="198"/>
      <c r="R718" s="198"/>
      <c r="S718" s="198"/>
      <c r="T718" s="19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193" t="s">
        <v>160</v>
      </c>
      <c r="AU718" s="193" t="s">
        <v>158</v>
      </c>
      <c r="AV718" s="14" t="s">
        <v>158</v>
      </c>
      <c r="AW718" s="14" t="s">
        <v>3</v>
      </c>
      <c r="AX718" s="14" t="s">
        <v>85</v>
      </c>
      <c r="AY718" s="193" t="s">
        <v>150</v>
      </c>
    </row>
    <row r="719" s="2" customFormat="1" ht="24.15" customHeight="1">
      <c r="A719" s="37"/>
      <c r="B719" s="170"/>
      <c r="C719" s="171" t="s">
        <v>889</v>
      </c>
      <c r="D719" s="171" t="s">
        <v>152</v>
      </c>
      <c r="E719" s="172" t="s">
        <v>890</v>
      </c>
      <c r="F719" s="173" t="s">
        <v>891</v>
      </c>
      <c r="G719" s="174" t="s">
        <v>155</v>
      </c>
      <c r="H719" s="175">
        <v>207.36</v>
      </c>
      <c r="I719" s="176"/>
      <c r="J719" s="177">
        <f>ROUND(I719*H719,2)</f>
        <v>0</v>
      </c>
      <c r="K719" s="173" t="s">
        <v>156</v>
      </c>
      <c r="L719" s="38"/>
      <c r="M719" s="178" t="s">
        <v>1</v>
      </c>
      <c r="N719" s="179" t="s">
        <v>43</v>
      </c>
      <c r="O719" s="76"/>
      <c r="P719" s="180">
        <f>O719*H719</f>
        <v>0</v>
      </c>
      <c r="Q719" s="180">
        <v>0.0004</v>
      </c>
      <c r="R719" s="180">
        <f>Q719*H719</f>
        <v>0.082944</v>
      </c>
      <c r="S719" s="180">
        <v>0</v>
      </c>
      <c r="T719" s="181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182" t="s">
        <v>243</v>
      </c>
      <c r="AT719" s="182" t="s">
        <v>152</v>
      </c>
      <c r="AU719" s="182" t="s">
        <v>158</v>
      </c>
      <c r="AY719" s="18" t="s">
        <v>150</v>
      </c>
      <c r="BE719" s="183">
        <f>IF(N719="základní",J719,0)</f>
        <v>0</v>
      </c>
      <c r="BF719" s="183">
        <f>IF(N719="snížená",J719,0)</f>
        <v>0</v>
      </c>
      <c r="BG719" s="183">
        <f>IF(N719="zákl. přenesená",J719,0)</f>
        <v>0</v>
      </c>
      <c r="BH719" s="183">
        <f>IF(N719="sníž. přenesená",J719,0)</f>
        <v>0</v>
      </c>
      <c r="BI719" s="183">
        <f>IF(N719="nulová",J719,0)</f>
        <v>0</v>
      </c>
      <c r="BJ719" s="18" t="s">
        <v>158</v>
      </c>
      <c r="BK719" s="183">
        <f>ROUND(I719*H719,2)</f>
        <v>0</v>
      </c>
      <c r="BL719" s="18" t="s">
        <v>243</v>
      </c>
      <c r="BM719" s="182" t="s">
        <v>892</v>
      </c>
    </row>
    <row r="720" s="13" customFormat="1">
      <c r="A720" s="13"/>
      <c r="B720" s="184"/>
      <c r="C720" s="13"/>
      <c r="D720" s="185" t="s">
        <v>160</v>
      </c>
      <c r="E720" s="186" t="s">
        <v>1</v>
      </c>
      <c r="F720" s="187" t="s">
        <v>893</v>
      </c>
      <c r="G720" s="13"/>
      <c r="H720" s="186" t="s">
        <v>1</v>
      </c>
      <c r="I720" s="188"/>
      <c r="J720" s="13"/>
      <c r="K720" s="13"/>
      <c r="L720" s="184"/>
      <c r="M720" s="189"/>
      <c r="N720" s="190"/>
      <c r="O720" s="190"/>
      <c r="P720" s="190"/>
      <c r="Q720" s="190"/>
      <c r="R720" s="190"/>
      <c r="S720" s="190"/>
      <c r="T720" s="191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186" t="s">
        <v>160</v>
      </c>
      <c r="AU720" s="186" t="s">
        <v>158</v>
      </c>
      <c r="AV720" s="13" t="s">
        <v>85</v>
      </c>
      <c r="AW720" s="13" t="s">
        <v>32</v>
      </c>
      <c r="AX720" s="13" t="s">
        <v>77</v>
      </c>
      <c r="AY720" s="186" t="s">
        <v>150</v>
      </c>
    </row>
    <row r="721" s="14" customFormat="1">
      <c r="A721" s="14"/>
      <c r="B721" s="192"/>
      <c r="C721" s="14"/>
      <c r="D721" s="185" t="s">
        <v>160</v>
      </c>
      <c r="E721" s="193" t="s">
        <v>1</v>
      </c>
      <c r="F721" s="194" t="s">
        <v>894</v>
      </c>
      <c r="G721" s="14"/>
      <c r="H721" s="195">
        <v>130.56</v>
      </c>
      <c r="I721" s="196"/>
      <c r="J721" s="14"/>
      <c r="K721" s="14"/>
      <c r="L721" s="192"/>
      <c r="M721" s="197"/>
      <c r="N721" s="198"/>
      <c r="O721" s="198"/>
      <c r="P721" s="198"/>
      <c r="Q721" s="198"/>
      <c r="R721" s="198"/>
      <c r="S721" s="198"/>
      <c r="T721" s="19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193" t="s">
        <v>160</v>
      </c>
      <c r="AU721" s="193" t="s">
        <v>158</v>
      </c>
      <c r="AV721" s="14" t="s">
        <v>158</v>
      </c>
      <c r="AW721" s="14" t="s">
        <v>32</v>
      </c>
      <c r="AX721" s="14" t="s">
        <v>77</v>
      </c>
      <c r="AY721" s="193" t="s">
        <v>150</v>
      </c>
    </row>
    <row r="722" s="13" customFormat="1">
      <c r="A722" s="13"/>
      <c r="B722" s="184"/>
      <c r="C722" s="13"/>
      <c r="D722" s="185" t="s">
        <v>160</v>
      </c>
      <c r="E722" s="186" t="s">
        <v>1</v>
      </c>
      <c r="F722" s="187" t="s">
        <v>895</v>
      </c>
      <c r="G722" s="13"/>
      <c r="H722" s="186" t="s">
        <v>1</v>
      </c>
      <c r="I722" s="188"/>
      <c r="J722" s="13"/>
      <c r="K722" s="13"/>
      <c r="L722" s="184"/>
      <c r="M722" s="189"/>
      <c r="N722" s="190"/>
      <c r="O722" s="190"/>
      <c r="P722" s="190"/>
      <c r="Q722" s="190"/>
      <c r="R722" s="190"/>
      <c r="S722" s="190"/>
      <c r="T722" s="191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186" t="s">
        <v>160</v>
      </c>
      <c r="AU722" s="186" t="s">
        <v>158</v>
      </c>
      <c r="AV722" s="13" t="s">
        <v>85</v>
      </c>
      <c r="AW722" s="13" t="s">
        <v>32</v>
      </c>
      <c r="AX722" s="13" t="s">
        <v>77</v>
      </c>
      <c r="AY722" s="186" t="s">
        <v>150</v>
      </c>
    </row>
    <row r="723" s="14" customFormat="1">
      <c r="A723" s="14"/>
      <c r="B723" s="192"/>
      <c r="C723" s="14"/>
      <c r="D723" s="185" t="s">
        <v>160</v>
      </c>
      <c r="E723" s="193" t="s">
        <v>1</v>
      </c>
      <c r="F723" s="194" t="s">
        <v>896</v>
      </c>
      <c r="G723" s="14"/>
      <c r="H723" s="195">
        <v>52.36</v>
      </c>
      <c r="I723" s="196"/>
      <c r="J723" s="14"/>
      <c r="K723" s="14"/>
      <c r="L723" s="192"/>
      <c r="M723" s="197"/>
      <c r="N723" s="198"/>
      <c r="O723" s="198"/>
      <c r="P723" s="198"/>
      <c r="Q723" s="198"/>
      <c r="R723" s="198"/>
      <c r="S723" s="198"/>
      <c r="T723" s="19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193" t="s">
        <v>160</v>
      </c>
      <c r="AU723" s="193" t="s">
        <v>158</v>
      </c>
      <c r="AV723" s="14" t="s">
        <v>158</v>
      </c>
      <c r="AW723" s="14" t="s">
        <v>32</v>
      </c>
      <c r="AX723" s="14" t="s">
        <v>77</v>
      </c>
      <c r="AY723" s="193" t="s">
        <v>150</v>
      </c>
    </row>
    <row r="724" s="13" customFormat="1">
      <c r="A724" s="13"/>
      <c r="B724" s="184"/>
      <c r="C724" s="13"/>
      <c r="D724" s="185" t="s">
        <v>160</v>
      </c>
      <c r="E724" s="186" t="s">
        <v>1</v>
      </c>
      <c r="F724" s="187" t="s">
        <v>897</v>
      </c>
      <c r="G724" s="13"/>
      <c r="H724" s="186" t="s">
        <v>1</v>
      </c>
      <c r="I724" s="188"/>
      <c r="J724" s="13"/>
      <c r="K724" s="13"/>
      <c r="L724" s="184"/>
      <c r="M724" s="189"/>
      <c r="N724" s="190"/>
      <c r="O724" s="190"/>
      <c r="P724" s="190"/>
      <c r="Q724" s="190"/>
      <c r="R724" s="190"/>
      <c r="S724" s="190"/>
      <c r="T724" s="191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86" t="s">
        <v>160</v>
      </c>
      <c r="AU724" s="186" t="s">
        <v>158</v>
      </c>
      <c r="AV724" s="13" t="s">
        <v>85</v>
      </c>
      <c r="AW724" s="13" t="s">
        <v>32</v>
      </c>
      <c r="AX724" s="13" t="s">
        <v>77</v>
      </c>
      <c r="AY724" s="186" t="s">
        <v>150</v>
      </c>
    </row>
    <row r="725" s="14" customFormat="1">
      <c r="A725" s="14"/>
      <c r="B725" s="192"/>
      <c r="C725" s="14"/>
      <c r="D725" s="185" t="s">
        <v>160</v>
      </c>
      <c r="E725" s="193" t="s">
        <v>1</v>
      </c>
      <c r="F725" s="194" t="s">
        <v>898</v>
      </c>
      <c r="G725" s="14"/>
      <c r="H725" s="195">
        <v>24.44</v>
      </c>
      <c r="I725" s="196"/>
      <c r="J725" s="14"/>
      <c r="K725" s="14"/>
      <c r="L725" s="192"/>
      <c r="M725" s="197"/>
      <c r="N725" s="198"/>
      <c r="O725" s="198"/>
      <c r="P725" s="198"/>
      <c r="Q725" s="198"/>
      <c r="R725" s="198"/>
      <c r="S725" s="198"/>
      <c r="T725" s="199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193" t="s">
        <v>160</v>
      </c>
      <c r="AU725" s="193" t="s">
        <v>158</v>
      </c>
      <c r="AV725" s="14" t="s">
        <v>158</v>
      </c>
      <c r="AW725" s="14" t="s">
        <v>32</v>
      </c>
      <c r="AX725" s="14" t="s">
        <v>77</v>
      </c>
      <c r="AY725" s="193" t="s">
        <v>150</v>
      </c>
    </row>
    <row r="726" s="15" customFormat="1">
      <c r="A726" s="15"/>
      <c r="B726" s="200"/>
      <c r="C726" s="15"/>
      <c r="D726" s="185" t="s">
        <v>160</v>
      </c>
      <c r="E726" s="201" t="s">
        <v>1</v>
      </c>
      <c r="F726" s="202" t="s">
        <v>163</v>
      </c>
      <c r="G726" s="15"/>
      <c r="H726" s="203">
        <v>207.36</v>
      </c>
      <c r="I726" s="204"/>
      <c r="J726" s="15"/>
      <c r="K726" s="15"/>
      <c r="L726" s="200"/>
      <c r="M726" s="205"/>
      <c r="N726" s="206"/>
      <c r="O726" s="206"/>
      <c r="P726" s="206"/>
      <c r="Q726" s="206"/>
      <c r="R726" s="206"/>
      <c r="S726" s="206"/>
      <c r="T726" s="207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01" t="s">
        <v>160</v>
      </c>
      <c r="AU726" s="201" t="s">
        <v>158</v>
      </c>
      <c r="AV726" s="15" t="s">
        <v>157</v>
      </c>
      <c r="AW726" s="15" t="s">
        <v>32</v>
      </c>
      <c r="AX726" s="15" t="s">
        <v>85</v>
      </c>
      <c r="AY726" s="201" t="s">
        <v>150</v>
      </c>
    </row>
    <row r="727" s="2" customFormat="1" ht="24.15" customHeight="1">
      <c r="A727" s="37"/>
      <c r="B727" s="170"/>
      <c r="C727" s="171" t="s">
        <v>899</v>
      </c>
      <c r="D727" s="171" t="s">
        <v>152</v>
      </c>
      <c r="E727" s="172" t="s">
        <v>900</v>
      </c>
      <c r="F727" s="173" t="s">
        <v>901</v>
      </c>
      <c r="G727" s="174" t="s">
        <v>155</v>
      </c>
      <c r="H727" s="175">
        <v>241.618</v>
      </c>
      <c r="I727" s="176"/>
      <c r="J727" s="177">
        <f>ROUND(I727*H727,2)</f>
        <v>0</v>
      </c>
      <c r="K727" s="173" t="s">
        <v>1</v>
      </c>
      <c r="L727" s="38"/>
      <c r="M727" s="178" t="s">
        <v>1</v>
      </c>
      <c r="N727" s="179" t="s">
        <v>43</v>
      </c>
      <c r="O727" s="76"/>
      <c r="P727" s="180">
        <f>O727*H727</f>
        <v>0</v>
      </c>
      <c r="Q727" s="180">
        <v>0.00408</v>
      </c>
      <c r="R727" s="180">
        <f>Q727*H727</f>
        <v>0.98580144</v>
      </c>
      <c r="S727" s="180">
        <v>0</v>
      </c>
      <c r="T727" s="181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182" t="s">
        <v>243</v>
      </c>
      <c r="AT727" s="182" t="s">
        <v>152</v>
      </c>
      <c r="AU727" s="182" t="s">
        <v>158</v>
      </c>
      <c r="AY727" s="18" t="s">
        <v>150</v>
      </c>
      <c r="BE727" s="183">
        <f>IF(N727="základní",J727,0)</f>
        <v>0</v>
      </c>
      <c r="BF727" s="183">
        <f>IF(N727="snížená",J727,0)</f>
        <v>0</v>
      </c>
      <c r="BG727" s="183">
        <f>IF(N727="zákl. přenesená",J727,0)</f>
        <v>0</v>
      </c>
      <c r="BH727" s="183">
        <f>IF(N727="sníž. přenesená",J727,0)</f>
        <v>0</v>
      </c>
      <c r="BI727" s="183">
        <f>IF(N727="nulová",J727,0)</f>
        <v>0</v>
      </c>
      <c r="BJ727" s="18" t="s">
        <v>158</v>
      </c>
      <c r="BK727" s="183">
        <f>ROUND(I727*H727,2)</f>
        <v>0</v>
      </c>
      <c r="BL727" s="18" t="s">
        <v>243</v>
      </c>
      <c r="BM727" s="182" t="s">
        <v>902</v>
      </c>
    </row>
    <row r="728" s="13" customFormat="1">
      <c r="A728" s="13"/>
      <c r="B728" s="184"/>
      <c r="C728" s="13"/>
      <c r="D728" s="185" t="s">
        <v>160</v>
      </c>
      <c r="E728" s="186" t="s">
        <v>1</v>
      </c>
      <c r="F728" s="187" t="s">
        <v>893</v>
      </c>
      <c r="G728" s="13"/>
      <c r="H728" s="186" t="s">
        <v>1</v>
      </c>
      <c r="I728" s="188"/>
      <c r="J728" s="13"/>
      <c r="K728" s="13"/>
      <c r="L728" s="184"/>
      <c r="M728" s="189"/>
      <c r="N728" s="190"/>
      <c r="O728" s="190"/>
      <c r="P728" s="190"/>
      <c r="Q728" s="190"/>
      <c r="R728" s="190"/>
      <c r="S728" s="190"/>
      <c r="T728" s="191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186" t="s">
        <v>160</v>
      </c>
      <c r="AU728" s="186" t="s">
        <v>158</v>
      </c>
      <c r="AV728" s="13" t="s">
        <v>85</v>
      </c>
      <c r="AW728" s="13" t="s">
        <v>32</v>
      </c>
      <c r="AX728" s="13" t="s">
        <v>77</v>
      </c>
      <c r="AY728" s="186" t="s">
        <v>150</v>
      </c>
    </row>
    <row r="729" s="14" customFormat="1">
      <c r="A729" s="14"/>
      <c r="B729" s="192"/>
      <c r="C729" s="14"/>
      <c r="D729" s="185" t="s">
        <v>160</v>
      </c>
      <c r="E729" s="193" t="s">
        <v>1</v>
      </c>
      <c r="F729" s="194" t="s">
        <v>894</v>
      </c>
      <c r="G729" s="14"/>
      <c r="H729" s="195">
        <v>130.56</v>
      </c>
      <c r="I729" s="196"/>
      <c r="J729" s="14"/>
      <c r="K729" s="14"/>
      <c r="L729" s="192"/>
      <c r="M729" s="197"/>
      <c r="N729" s="198"/>
      <c r="O729" s="198"/>
      <c r="P729" s="198"/>
      <c r="Q729" s="198"/>
      <c r="R729" s="198"/>
      <c r="S729" s="198"/>
      <c r="T729" s="19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193" t="s">
        <v>160</v>
      </c>
      <c r="AU729" s="193" t="s">
        <v>158</v>
      </c>
      <c r="AV729" s="14" t="s">
        <v>158</v>
      </c>
      <c r="AW729" s="14" t="s">
        <v>32</v>
      </c>
      <c r="AX729" s="14" t="s">
        <v>77</v>
      </c>
      <c r="AY729" s="193" t="s">
        <v>150</v>
      </c>
    </row>
    <row r="730" s="13" customFormat="1">
      <c r="A730" s="13"/>
      <c r="B730" s="184"/>
      <c r="C730" s="13"/>
      <c r="D730" s="185" t="s">
        <v>160</v>
      </c>
      <c r="E730" s="186" t="s">
        <v>1</v>
      </c>
      <c r="F730" s="187" t="s">
        <v>895</v>
      </c>
      <c r="G730" s="13"/>
      <c r="H730" s="186" t="s">
        <v>1</v>
      </c>
      <c r="I730" s="188"/>
      <c r="J730" s="13"/>
      <c r="K730" s="13"/>
      <c r="L730" s="184"/>
      <c r="M730" s="189"/>
      <c r="N730" s="190"/>
      <c r="O730" s="190"/>
      <c r="P730" s="190"/>
      <c r="Q730" s="190"/>
      <c r="R730" s="190"/>
      <c r="S730" s="190"/>
      <c r="T730" s="191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186" t="s">
        <v>160</v>
      </c>
      <c r="AU730" s="186" t="s">
        <v>158</v>
      </c>
      <c r="AV730" s="13" t="s">
        <v>85</v>
      </c>
      <c r="AW730" s="13" t="s">
        <v>32</v>
      </c>
      <c r="AX730" s="13" t="s">
        <v>77</v>
      </c>
      <c r="AY730" s="186" t="s">
        <v>150</v>
      </c>
    </row>
    <row r="731" s="14" customFormat="1">
      <c r="A731" s="14"/>
      <c r="B731" s="192"/>
      <c r="C731" s="14"/>
      <c r="D731" s="185" t="s">
        <v>160</v>
      </c>
      <c r="E731" s="193" t="s">
        <v>1</v>
      </c>
      <c r="F731" s="194" t="s">
        <v>896</v>
      </c>
      <c r="G731" s="14"/>
      <c r="H731" s="195">
        <v>52.36</v>
      </c>
      <c r="I731" s="196"/>
      <c r="J731" s="14"/>
      <c r="K731" s="14"/>
      <c r="L731" s="192"/>
      <c r="M731" s="197"/>
      <c r="N731" s="198"/>
      <c r="O731" s="198"/>
      <c r="P731" s="198"/>
      <c r="Q731" s="198"/>
      <c r="R731" s="198"/>
      <c r="S731" s="198"/>
      <c r="T731" s="19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193" t="s">
        <v>160</v>
      </c>
      <c r="AU731" s="193" t="s">
        <v>158</v>
      </c>
      <c r="AV731" s="14" t="s">
        <v>158</v>
      </c>
      <c r="AW731" s="14" t="s">
        <v>32</v>
      </c>
      <c r="AX731" s="14" t="s">
        <v>77</v>
      </c>
      <c r="AY731" s="193" t="s">
        <v>150</v>
      </c>
    </row>
    <row r="732" s="13" customFormat="1">
      <c r="A732" s="13"/>
      <c r="B732" s="184"/>
      <c r="C732" s="13"/>
      <c r="D732" s="185" t="s">
        <v>160</v>
      </c>
      <c r="E732" s="186" t="s">
        <v>1</v>
      </c>
      <c r="F732" s="187" t="s">
        <v>897</v>
      </c>
      <c r="G732" s="13"/>
      <c r="H732" s="186" t="s">
        <v>1</v>
      </c>
      <c r="I732" s="188"/>
      <c r="J732" s="13"/>
      <c r="K732" s="13"/>
      <c r="L732" s="184"/>
      <c r="M732" s="189"/>
      <c r="N732" s="190"/>
      <c r="O732" s="190"/>
      <c r="P732" s="190"/>
      <c r="Q732" s="190"/>
      <c r="R732" s="190"/>
      <c r="S732" s="190"/>
      <c r="T732" s="191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186" t="s">
        <v>160</v>
      </c>
      <c r="AU732" s="186" t="s">
        <v>158</v>
      </c>
      <c r="AV732" s="13" t="s">
        <v>85</v>
      </c>
      <c r="AW732" s="13" t="s">
        <v>32</v>
      </c>
      <c r="AX732" s="13" t="s">
        <v>77</v>
      </c>
      <c r="AY732" s="186" t="s">
        <v>150</v>
      </c>
    </row>
    <row r="733" s="14" customFormat="1">
      <c r="A733" s="14"/>
      <c r="B733" s="192"/>
      <c r="C733" s="14"/>
      <c r="D733" s="185" t="s">
        <v>160</v>
      </c>
      <c r="E733" s="193" t="s">
        <v>1</v>
      </c>
      <c r="F733" s="194" t="s">
        <v>898</v>
      </c>
      <c r="G733" s="14"/>
      <c r="H733" s="195">
        <v>24.44</v>
      </c>
      <c r="I733" s="196"/>
      <c r="J733" s="14"/>
      <c r="K733" s="14"/>
      <c r="L733" s="192"/>
      <c r="M733" s="197"/>
      <c r="N733" s="198"/>
      <c r="O733" s="198"/>
      <c r="P733" s="198"/>
      <c r="Q733" s="198"/>
      <c r="R733" s="198"/>
      <c r="S733" s="198"/>
      <c r="T733" s="19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193" t="s">
        <v>160</v>
      </c>
      <c r="AU733" s="193" t="s">
        <v>158</v>
      </c>
      <c r="AV733" s="14" t="s">
        <v>158</v>
      </c>
      <c r="AW733" s="14" t="s">
        <v>32</v>
      </c>
      <c r="AX733" s="14" t="s">
        <v>77</v>
      </c>
      <c r="AY733" s="193" t="s">
        <v>150</v>
      </c>
    </row>
    <row r="734" s="14" customFormat="1">
      <c r="A734" s="14"/>
      <c r="B734" s="192"/>
      <c r="C734" s="14"/>
      <c r="D734" s="185" t="s">
        <v>160</v>
      </c>
      <c r="E734" s="193" t="s">
        <v>1</v>
      </c>
      <c r="F734" s="194" t="s">
        <v>656</v>
      </c>
      <c r="G734" s="14"/>
      <c r="H734" s="195">
        <v>34.258000000000004</v>
      </c>
      <c r="I734" s="196"/>
      <c r="J734" s="14"/>
      <c r="K734" s="14"/>
      <c r="L734" s="192"/>
      <c r="M734" s="197"/>
      <c r="N734" s="198"/>
      <c r="O734" s="198"/>
      <c r="P734" s="198"/>
      <c r="Q734" s="198"/>
      <c r="R734" s="198"/>
      <c r="S734" s="198"/>
      <c r="T734" s="19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193" t="s">
        <v>160</v>
      </c>
      <c r="AU734" s="193" t="s">
        <v>158</v>
      </c>
      <c r="AV734" s="14" t="s">
        <v>158</v>
      </c>
      <c r="AW734" s="14" t="s">
        <v>32</v>
      </c>
      <c r="AX734" s="14" t="s">
        <v>77</v>
      </c>
      <c r="AY734" s="193" t="s">
        <v>150</v>
      </c>
    </row>
    <row r="735" s="15" customFormat="1">
      <c r="A735" s="15"/>
      <c r="B735" s="200"/>
      <c r="C735" s="15"/>
      <c r="D735" s="185" t="s">
        <v>160</v>
      </c>
      <c r="E735" s="201" t="s">
        <v>1</v>
      </c>
      <c r="F735" s="202" t="s">
        <v>163</v>
      </c>
      <c r="G735" s="15"/>
      <c r="H735" s="203">
        <v>241.61800000000003</v>
      </c>
      <c r="I735" s="204"/>
      <c r="J735" s="15"/>
      <c r="K735" s="15"/>
      <c r="L735" s="200"/>
      <c r="M735" s="205"/>
      <c r="N735" s="206"/>
      <c r="O735" s="206"/>
      <c r="P735" s="206"/>
      <c r="Q735" s="206"/>
      <c r="R735" s="206"/>
      <c r="S735" s="206"/>
      <c r="T735" s="207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01" t="s">
        <v>160</v>
      </c>
      <c r="AU735" s="201" t="s">
        <v>158</v>
      </c>
      <c r="AV735" s="15" t="s">
        <v>157</v>
      </c>
      <c r="AW735" s="15" t="s">
        <v>32</v>
      </c>
      <c r="AX735" s="15" t="s">
        <v>85</v>
      </c>
      <c r="AY735" s="201" t="s">
        <v>150</v>
      </c>
    </row>
    <row r="736" s="2" customFormat="1" ht="24.15" customHeight="1">
      <c r="A736" s="37"/>
      <c r="B736" s="170"/>
      <c r="C736" s="171" t="s">
        <v>903</v>
      </c>
      <c r="D736" s="171" t="s">
        <v>152</v>
      </c>
      <c r="E736" s="172" t="s">
        <v>904</v>
      </c>
      <c r="F736" s="173" t="s">
        <v>905</v>
      </c>
      <c r="G736" s="174" t="s">
        <v>210</v>
      </c>
      <c r="H736" s="175">
        <v>8.659</v>
      </c>
      <c r="I736" s="176"/>
      <c r="J736" s="177">
        <f>ROUND(I736*H736,2)</f>
        <v>0</v>
      </c>
      <c r="K736" s="173" t="s">
        <v>156</v>
      </c>
      <c r="L736" s="38"/>
      <c r="M736" s="178" t="s">
        <v>1</v>
      </c>
      <c r="N736" s="179" t="s">
        <v>43</v>
      </c>
      <c r="O736" s="76"/>
      <c r="P736" s="180">
        <f>O736*H736</f>
        <v>0</v>
      </c>
      <c r="Q736" s="180">
        <v>0</v>
      </c>
      <c r="R736" s="180">
        <f>Q736*H736</f>
        <v>0</v>
      </c>
      <c r="S736" s="180">
        <v>0</v>
      </c>
      <c r="T736" s="181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182" t="s">
        <v>243</v>
      </c>
      <c r="AT736" s="182" t="s">
        <v>152</v>
      </c>
      <c r="AU736" s="182" t="s">
        <v>158</v>
      </c>
      <c r="AY736" s="18" t="s">
        <v>150</v>
      </c>
      <c r="BE736" s="183">
        <f>IF(N736="základní",J736,0)</f>
        <v>0</v>
      </c>
      <c r="BF736" s="183">
        <f>IF(N736="snížená",J736,0)</f>
        <v>0</v>
      </c>
      <c r="BG736" s="183">
        <f>IF(N736="zákl. přenesená",J736,0)</f>
        <v>0</v>
      </c>
      <c r="BH736" s="183">
        <f>IF(N736="sníž. přenesená",J736,0)</f>
        <v>0</v>
      </c>
      <c r="BI736" s="183">
        <f>IF(N736="nulová",J736,0)</f>
        <v>0</v>
      </c>
      <c r="BJ736" s="18" t="s">
        <v>158</v>
      </c>
      <c r="BK736" s="183">
        <f>ROUND(I736*H736,2)</f>
        <v>0</v>
      </c>
      <c r="BL736" s="18" t="s">
        <v>243</v>
      </c>
      <c r="BM736" s="182" t="s">
        <v>906</v>
      </c>
    </row>
    <row r="737" s="12" customFormat="1" ht="22.8" customHeight="1">
      <c r="A737" s="12"/>
      <c r="B737" s="157"/>
      <c r="C737" s="12"/>
      <c r="D737" s="158" t="s">
        <v>76</v>
      </c>
      <c r="E737" s="168" t="s">
        <v>907</v>
      </c>
      <c r="F737" s="168" t="s">
        <v>908</v>
      </c>
      <c r="G737" s="12"/>
      <c r="H737" s="12"/>
      <c r="I737" s="160"/>
      <c r="J737" s="169">
        <f>BK737</f>
        <v>0</v>
      </c>
      <c r="K737" s="12"/>
      <c r="L737" s="157"/>
      <c r="M737" s="162"/>
      <c r="N737" s="163"/>
      <c r="O737" s="163"/>
      <c r="P737" s="164">
        <f>SUM(P738:P773)</f>
        <v>0</v>
      </c>
      <c r="Q737" s="163"/>
      <c r="R737" s="164">
        <f>SUM(R738:R773)</f>
        <v>138.5422441</v>
      </c>
      <c r="S737" s="163"/>
      <c r="T737" s="165">
        <f>SUM(T738:T773)</f>
        <v>0</v>
      </c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R737" s="158" t="s">
        <v>158</v>
      </c>
      <c r="AT737" s="166" t="s">
        <v>76</v>
      </c>
      <c r="AU737" s="166" t="s">
        <v>85</v>
      </c>
      <c r="AY737" s="158" t="s">
        <v>150</v>
      </c>
      <c r="BK737" s="167">
        <f>SUM(BK738:BK773)</f>
        <v>0</v>
      </c>
    </row>
    <row r="738" s="2" customFormat="1" ht="24.15" customHeight="1">
      <c r="A738" s="37"/>
      <c r="B738" s="170"/>
      <c r="C738" s="171" t="s">
        <v>909</v>
      </c>
      <c r="D738" s="171" t="s">
        <v>152</v>
      </c>
      <c r="E738" s="172" t="s">
        <v>910</v>
      </c>
      <c r="F738" s="173" t="s">
        <v>911</v>
      </c>
      <c r="G738" s="174" t="s">
        <v>155</v>
      </c>
      <c r="H738" s="175">
        <v>240.607</v>
      </c>
      <c r="I738" s="176"/>
      <c r="J738" s="177">
        <f>ROUND(I738*H738,2)</f>
        <v>0</v>
      </c>
      <c r="K738" s="173" t="s">
        <v>156</v>
      </c>
      <c r="L738" s="38"/>
      <c r="M738" s="178" t="s">
        <v>1</v>
      </c>
      <c r="N738" s="179" t="s">
        <v>43</v>
      </c>
      <c r="O738" s="76"/>
      <c r="P738" s="180">
        <f>O738*H738</f>
        <v>0</v>
      </c>
      <c r="Q738" s="180">
        <v>0</v>
      </c>
      <c r="R738" s="180">
        <f>Q738*H738</f>
        <v>0</v>
      </c>
      <c r="S738" s="180">
        <v>0</v>
      </c>
      <c r="T738" s="181">
        <f>S738*H738</f>
        <v>0</v>
      </c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R738" s="182" t="s">
        <v>243</v>
      </c>
      <c r="AT738" s="182" t="s">
        <v>152</v>
      </c>
      <c r="AU738" s="182" t="s">
        <v>158</v>
      </c>
      <c r="AY738" s="18" t="s">
        <v>150</v>
      </c>
      <c r="BE738" s="183">
        <f>IF(N738="základní",J738,0)</f>
        <v>0</v>
      </c>
      <c r="BF738" s="183">
        <f>IF(N738="snížená",J738,0)</f>
        <v>0</v>
      </c>
      <c r="BG738" s="183">
        <f>IF(N738="zákl. přenesená",J738,0)</f>
        <v>0</v>
      </c>
      <c r="BH738" s="183">
        <f>IF(N738="sníž. přenesená",J738,0)</f>
        <v>0</v>
      </c>
      <c r="BI738" s="183">
        <f>IF(N738="nulová",J738,0)</f>
        <v>0</v>
      </c>
      <c r="BJ738" s="18" t="s">
        <v>158</v>
      </c>
      <c r="BK738" s="183">
        <f>ROUND(I738*H738,2)</f>
        <v>0</v>
      </c>
      <c r="BL738" s="18" t="s">
        <v>243</v>
      </c>
      <c r="BM738" s="182" t="s">
        <v>912</v>
      </c>
    </row>
    <row r="739" s="14" customFormat="1">
      <c r="A739" s="14"/>
      <c r="B739" s="192"/>
      <c r="C739" s="14"/>
      <c r="D739" s="185" t="s">
        <v>160</v>
      </c>
      <c r="E739" s="193" t="s">
        <v>1</v>
      </c>
      <c r="F739" s="194" t="s">
        <v>913</v>
      </c>
      <c r="G739" s="14"/>
      <c r="H739" s="195">
        <v>170.294</v>
      </c>
      <c r="I739" s="196"/>
      <c r="J739" s="14"/>
      <c r="K739" s="14"/>
      <c r="L739" s="192"/>
      <c r="M739" s="197"/>
      <c r="N739" s="198"/>
      <c r="O739" s="198"/>
      <c r="P739" s="198"/>
      <c r="Q739" s="198"/>
      <c r="R739" s="198"/>
      <c r="S739" s="198"/>
      <c r="T739" s="19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193" t="s">
        <v>160</v>
      </c>
      <c r="AU739" s="193" t="s">
        <v>158</v>
      </c>
      <c r="AV739" s="14" t="s">
        <v>158</v>
      </c>
      <c r="AW739" s="14" t="s">
        <v>32</v>
      </c>
      <c r="AX739" s="14" t="s">
        <v>77</v>
      </c>
      <c r="AY739" s="193" t="s">
        <v>150</v>
      </c>
    </row>
    <row r="740" s="14" customFormat="1">
      <c r="A740" s="14"/>
      <c r="B740" s="192"/>
      <c r="C740" s="14"/>
      <c r="D740" s="185" t="s">
        <v>160</v>
      </c>
      <c r="E740" s="193" t="s">
        <v>1</v>
      </c>
      <c r="F740" s="194" t="s">
        <v>914</v>
      </c>
      <c r="G740" s="14"/>
      <c r="H740" s="195">
        <v>36.055</v>
      </c>
      <c r="I740" s="196"/>
      <c r="J740" s="14"/>
      <c r="K740" s="14"/>
      <c r="L740" s="192"/>
      <c r="M740" s="197"/>
      <c r="N740" s="198"/>
      <c r="O740" s="198"/>
      <c r="P740" s="198"/>
      <c r="Q740" s="198"/>
      <c r="R740" s="198"/>
      <c r="S740" s="198"/>
      <c r="T740" s="19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193" t="s">
        <v>160</v>
      </c>
      <c r="AU740" s="193" t="s">
        <v>158</v>
      </c>
      <c r="AV740" s="14" t="s">
        <v>158</v>
      </c>
      <c r="AW740" s="14" t="s">
        <v>32</v>
      </c>
      <c r="AX740" s="14" t="s">
        <v>77</v>
      </c>
      <c r="AY740" s="193" t="s">
        <v>150</v>
      </c>
    </row>
    <row r="741" s="14" customFormat="1">
      <c r="A741" s="14"/>
      <c r="B741" s="192"/>
      <c r="C741" s="14"/>
      <c r="D741" s="185" t="s">
        <v>160</v>
      </c>
      <c r="E741" s="193" t="s">
        <v>1</v>
      </c>
      <c r="F741" s="194" t="s">
        <v>915</v>
      </c>
      <c r="G741" s="14"/>
      <c r="H741" s="195">
        <v>34.258000000000004</v>
      </c>
      <c r="I741" s="196"/>
      <c r="J741" s="14"/>
      <c r="K741" s="14"/>
      <c r="L741" s="192"/>
      <c r="M741" s="197"/>
      <c r="N741" s="198"/>
      <c r="O741" s="198"/>
      <c r="P741" s="198"/>
      <c r="Q741" s="198"/>
      <c r="R741" s="198"/>
      <c r="S741" s="198"/>
      <c r="T741" s="19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193" t="s">
        <v>160</v>
      </c>
      <c r="AU741" s="193" t="s">
        <v>158</v>
      </c>
      <c r="AV741" s="14" t="s">
        <v>158</v>
      </c>
      <c r="AW741" s="14" t="s">
        <v>32</v>
      </c>
      <c r="AX741" s="14" t="s">
        <v>77</v>
      </c>
      <c r="AY741" s="193" t="s">
        <v>150</v>
      </c>
    </row>
    <row r="742" s="15" customFormat="1">
      <c r="A742" s="15"/>
      <c r="B742" s="200"/>
      <c r="C742" s="15"/>
      <c r="D742" s="185" t="s">
        <v>160</v>
      </c>
      <c r="E742" s="201" t="s">
        <v>1</v>
      </c>
      <c r="F742" s="202" t="s">
        <v>163</v>
      </c>
      <c r="G742" s="15"/>
      <c r="H742" s="203">
        <v>240.60700000000003</v>
      </c>
      <c r="I742" s="204"/>
      <c r="J742" s="15"/>
      <c r="K742" s="15"/>
      <c r="L742" s="200"/>
      <c r="M742" s="205"/>
      <c r="N742" s="206"/>
      <c r="O742" s="206"/>
      <c r="P742" s="206"/>
      <c r="Q742" s="206"/>
      <c r="R742" s="206"/>
      <c r="S742" s="206"/>
      <c r="T742" s="207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01" t="s">
        <v>160</v>
      </c>
      <c r="AU742" s="201" t="s">
        <v>158</v>
      </c>
      <c r="AV742" s="15" t="s">
        <v>157</v>
      </c>
      <c r="AW742" s="15" t="s">
        <v>32</v>
      </c>
      <c r="AX742" s="15" t="s">
        <v>85</v>
      </c>
      <c r="AY742" s="201" t="s">
        <v>150</v>
      </c>
    </row>
    <row r="743" s="2" customFormat="1" ht="16.5" customHeight="1">
      <c r="A743" s="37"/>
      <c r="B743" s="170"/>
      <c r="C743" s="208" t="s">
        <v>916</v>
      </c>
      <c r="D743" s="208" t="s">
        <v>470</v>
      </c>
      <c r="E743" s="209" t="s">
        <v>848</v>
      </c>
      <c r="F743" s="210" t="s">
        <v>849</v>
      </c>
      <c r="G743" s="211" t="s">
        <v>210</v>
      </c>
      <c r="H743" s="212">
        <v>0.077</v>
      </c>
      <c r="I743" s="213"/>
      <c r="J743" s="214">
        <f>ROUND(I743*H743,2)</f>
        <v>0</v>
      </c>
      <c r="K743" s="210" t="s">
        <v>156</v>
      </c>
      <c r="L743" s="215"/>
      <c r="M743" s="216" t="s">
        <v>1</v>
      </c>
      <c r="N743" s="217" t="s">
        <v>43</v>
      </c>
      <c r="O743" s="76"/>
      <c r="P743" s="180">
        <f>O743*H743</f>
        <v>0</v>
      </c>
      <c r="Q743" s="180">
        <v>1</v>
      </c>
      <c r="R743" s="180">
        <f>Q743*H743</f>
        <v>0.077</v>
      </c>
      <c r="S743" s="180">
        <v>0</v>
      </c>
      <c r="T743" s="181">
        <f>S743*H743</f>
        <v>0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182" t="s">
        <v>342</v>
      </c>
      <c r="AT743" s="182" t="s">
        <v>470</v>
      </c>
      <c r="AU743" s="182" t="s">
        <v>158</v>
      </c>
      <c r="AY743" s="18" t="s">
        <v>150</v>
      </c>
      <c r="BE743" s="183">
        <f>IF(N743="základní",J743,0)</f>
        <v>0</v>
      </c>
      <c r="BF743" s="183">
        <f>IF(N743="snížená",J743,0)</f>
        <v>0</v>
      </c>
      <c r="BG743" s="183">
        <f>IF(N743="zákl. přenesená",J743,0)</f>
        <v>0</v>
      </c>
      <c r="BH743" s="183">
        <f>IF(N743="sníž. přenesená",J743,0)</f>
        <v>0</v>
      </c>
      <c r="BI743" s="183">
        <f>IF(N743="nulová",J743,0)</f>
        <v>0</v>
      </c>
      <c r="BJ743" s="18" t="s">
        <v>158</v>
      </c>
      <c r="BK743" s="183">
        <f>ROUND(I743*H743,2)</f>
        <v>0</v>
      </c>
      <c r="BL743" s="18" t="s">
        <v>243</v>
      </c>
      <c r="BM743" s="182" t="s">
        <v>917</v>
      </c>
    </row>
    <row r="744" s="14" customFormat="1">
      <c r="A744" s="14"/>
      <c r="B744" s="192"/>
      <c r="C744" s="14"/>
      <c r="D744" s="185" t="s">
        <v>160</v>
      </c>
      <c r="E744" s="14"/>
      <c r="F744" s="194" t="s">
        <v>918</v>
      </c>
      <c r="G744" s="14"/>
      <c r="H744" s="195">
        <v>0.077</v>
      </c>
      <c r="I744" s="196"/>
      <c r="J744" s="14"/>
      <c r="K744" s="14"/>
      <c r="L744" s="192"/>
      <c r="M744" s="197"/>
      <c r="N744" s="198"/>
      <c r="O744" s="198"/>
      <c r="P744" s="198"/>
      <c r="Q744" s="198"/>
      <c r="R744" s="198"/>
      <c r="S744" s="198"/>
      <c r="T744" s="19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193" t="s">
        <v>160</v>
      </c>
      <c r="AU744" s="193" t="s">
        <v>158</v>
      </c>
      <c r="AV744" s="14" t="s">
        <v>158</v>
      </c>
      <c r="AW744" s="14" t="s">
        <v>3</v>
      </c>
      <c r="AX744" s="14" t="s">
        <v>85</v>
      </c>
      <c r="AY744" s="193" t="s">
        <v>150</v>
      </c>
    </row>
    <row r="745" s="2" customFormat="1" ht="24.15" customHeight="1">
      <c r="A745" s="37"/>
      <c r="B745" s="170"/>
      <c r="C745" s="171" t="s">
        <v>919</v>
      </c>
      <c r="D745" s="171" t="s">
        <v>152</v>
      </c>
      <c r="E745" s="172" t="s">
        <v>920</v>
      </c>
      <c r="F745" s="173" t="s">
        <v>921</v>
      </c>
      <c r="G745" s="174" t="s">
        <v>155</v>
      </c>
      <c r="H745" s="175">
        <v>240.607</v>
      </c>
      <c r="I745" s="176"/>
      <c r="J745" s="177">
        <f>ROUND(I745*H745,2)</f>
        <v>0</v>
      </c>
      <c r="K745" s="173" t="s">
        <v>156</v>
      </c>
      <c r="L745" s="38"/>
      <c r="M745" s="178" t="s">
        <v>1</v>
      </c>
      <c r="N745" s="179" t="s">
        <v>43</v>
      </c>
      <c r="O745" s="76"/>
      <c r="P745" s="180">
        <f>O745*H745</f>
        <v>0</v>
      </c>
      <c r="Q745" s="180">
        <v>0</v>
      </c>
      <c r="R745" s="180">
        <f>Q745*H745</f>
        <v>0</v>
      </c>
      <c r="S745" s="180">
        <v>0</v>
      </c>
      <c r="T745" s="181">
        <f>S745*H745</f>
        <v>0</v>
      </c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R745" s="182" t="s">
        <v>243</v>
      </c>
      <c r="AT745" s="182" t="s">
        <v>152</v>
      </c>
      <c r="AU745" s="182" t="s">
        <v>158</v>
      </c>
      <c r="AY745" s="18" t="s">
        <v>150</v>
      </c>
      <c r="BE745" s="183">
        <f>IF(N745="základní",J745,0)</f>
        <v>0</v>
      </c>
      <c r="BF745" s="183">
        <f>IF(N745="snížená",J745,0)</f>
        <v>0</v>
      </c>
      <c r="BG745" s="183">
        <f>IF(N745="zákl. přenesená",J745,0)</f>
        <v>0</v>
      </c>
      <c r="BH745" s="183">
        <f>IF(N745="sníž. přenesená",J745,0)</f>
        <v>0</v>
      </c>
      <c r="BI745" s="183">
        <f>IF(N745="nulová",J745,0)</f>
        <v>0</v>
      </c>
      <c r="BJ745" s="18" t="s">
        <v>158</v>
      </c>
      <c r="BK745" s="183">
        <f>ROUND(I745*H745,2)</f>
        <v>0</v>
      </c>
      <c r="BL745" s="18" t="s">
        <v>243</v>
      </c>
      <c r="BM745" s="182" t="s">
        <v>922</v>
      </c>
    </row>
    <row r="746" s="14" customFormat="1">
      <c r="A746" s="14"/>
      <c r="B746" s="192"/>
      <c r="C746" s="14"/>
      <c r="D746" s="185" t="s">
        <v>160</v>
      </c>
      <c r="E746" s="193" t="s">
        <v>1</v>
      </c>
      <c r="F746" s="194" t="s">
        <v>913</v>
      </c>
      <c r="G746" s="14"/>
      <c r="H746" s="195">
        <v>170.294</v>
      </c>
      <c r="I746" s="196"/>
      <c r="J746" s="14"/>
      <c r="K746" s="14"/>
      <c r="L746" s="192"/>
      <c r="M746" s="197"/>
      <c r="N746" s="198"/>
      <c r="O746" s="198"/>
      <c r="P746" s="198"/>
      <c r="Q746" s="198"/>
      <c r="R746" s="198"/>
      <c r="S746" s="198"/>
      <c r="T746" s="19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193" t="s">
        <v>160</v>
      </c>
      <c r="AU746" s="193" t="s">
        <v>158</v>
      </c>
      <c r="AV746" s="14" t="s">
        <v>158</v>
      </c>
      <c r="AW746" s="14" t="s">
        <v>32</v>
      </c>
      <c r="AX746" s="14" t="s">
        <v>77</v>
      </c>
      <c r="AY746" s="193" t="s">
        <v>150</v>
      </c>
    </row>
    <row r="747" s="14" customFormat="1">
      <c r="A747" s="14"/>
      <c r="B747" s="192"/>
      <c r="C747" s="14"/>
      <c r="D747" s="185" t="s">
        <v>160</v>
      </c>
      <c r="E747" s="193" t="s">
        <v>1</v>
      </c>
      <c r="F747" s="194" t="s">
        <v>914</v>
      </c>
      <c r="G747" s="14"/>
      <c r="H747" s="195">
        <v>36.055</v>
      </c>
      <c r="I747" s="196"/>
      <c r="J747" s="14"/>
      <c r="K747" s="14"/>
      <c r="L747" s="192"/>
      <c r="M747" s="197"/>
      <c r="N747" s="198"/>
      <c r="O747" s="198"/>
      <c r="P747" s="198"/>
      <c r="Q747" s="198"/>
      <c r="R747" s="198"/>
      <c r="S747" s="198"/>
      <c r="T747" s="19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193" t="s">
        <v>160</v>
      </c>
      <c r="AU747" s="193" t="s">
        <v>158</v>
      </c>
      <c r="AV747" s="14" t="s">
        <v>158</v>
      </c>
      <c r="AW747" s="14" t="s">
        <v>32</v>
      </c>
      <c r="AX747" s="14" t="s">
        <v>77</v>
      </c>
      <c r="AY747" s="193" t="s">
        <v>150</v>
      </c>
    </row>
    <row r="748" s="14" customFormat="1">
      <c r="A748" s="14"/>
      <c r="B748" s="192"/>
      <c r="C748" s="14"/>
      <c r="D748" s="185" t="s">
        <v>160</v>
      </c>
      <c r="E748" s="193" t="s">
        <v>1</v>
      </c>
      <c r="F748" s="194" t="s">
        <v>915</v>
      </c>
      <c r="G748" s="14"/>
      <c r="H748" s="195">
        <v>34.258000000000004</v>
      </c>
      <c r="I748" s="196"/>
      <c r="J748" s="14"/>
      <c r="K748" s="14"/>
      <c r="L748" s="192"/>
      <c r="M748" s="197"/>
      <c r="N748" s="198"/>
      <c r="O748" s="198"/>
      <c r="P748" s="198"/>
      <c r="Q748" s="198"/>
      <c r="R748" s="198"/>
      <c r="S748" s="198"/>
      <c r="T748" s="19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193" t="s">
        <v>160</v>
      </c>
      <c r="AU748" s="193" t="s">
        <v>158</v>
      </c>
      <c r="AV748" s="14" t="s">
        <v>158</v>
      </c>
      <c r="AW748" s="14" t="s">
        <v>32</v>
      </c>
      <c r="AX748" s="14" t="s">
        <v>77</v>
      </c>
      <c r="AY748" s="193" t="s">
        <v>150</v>
      </c>
    </row>
    <row r="749" s="15" customFormat="1">
      <c r="A749" s="15"/>
      <c r="B749" s="200"/>
      <c r="C749" s="15"/>
      <c r="D749" s="185" t="s">
        <v>160</v>
      </c>
      <c r="E749" s="201" t="s">
        <v>1</v>
      </c>
      <c r="F749" s="202" t="s">
        <v>163</v>
      </c>
      <c r="G749" s="15"/>
      <c r="H749" s="203">
        <v>240.60700000000003</v>
      </c>
      <c r="I749" s="204"/>
      <c r="J749" s="15"/>
      <c r="K749" s="15"/>
      <c r="L749" s="200"/>
      <c r="M749" s="205"/>
      <c r="N749" s="206"/>
      <c r="O749" s="206"/>
      <c r="P749" s="206"/>
      <c r="Q749" s="206"/>
      <c r="R749" s="206"/>
      <c r="S749" s="206"/>
      <c r="T749" s="207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01" t="s">
        <v>160</v>
      </c>
      <c r="AU749" s="201" t="s">
        <v>158</v>
      </c>
      <c r="AV749" s="15" t="s">
        <v>157</v>
      </c>
      <c r="AW749" s="15" t="s">
        <v>32</v>
      </c>
      <c r="AX749" s="15" t="s">
        <v>85</v>
      </c>
      <c r="AY749" s="201" t="s">
        <v>150</v>
      </c>
    </row>
    <row r="750" s="2" customFormat="1" ht="49.05" customHeight="1">
      <c r="A750" s="37"/>
      <c r="B750" s="170"/>
      <c r="C750" s="208" t="s">
        <v>923</v>
      </c>
      <c r="D750" s="208" t="s">
        <v>470</v>
      </c>
      <c r="E750" s="209" t="s">
        <v>924</v>
      </c>
      <c r="F750" s="210" t="s">
        <v>925</v>
      </c>
      <c r="G750" s="211" t="s">
        <v>155</v>
      </c>
      <c r="H750" s="212">
        <v>280.42700000000004</v>
      </c>
      <c r="I750" s="213"/>
      <c r="J750" s="214">
        <f>ROUND(I750*H750,2)</f>
        <v>0</v>
      </c>
      <c r="K750" s="210" t="s">
        <v>156</v>
      </c>
      <c r="L750" s="215"/>
      <c r="M750" s="216" t="s">
        <v>1</v>
      </c>
      <c r="N750" s="217" t="s">
        <v>43</v>
      </c>
      <c r="O750" s="76"/>
      <c r="P750" s="180">
        <f>O750*H750</f>
        <v>0</v>
      </c>
      <c r="Q750" s="180">
        <v>0.0058</v>
      </c>
      <c r="R750" s="180">
        <f>Q750*H750</f>
        <v>1.6264765999999997</v>
      </c>
      <c r="S750" s="180">
        <v>0</v>
      </c>
      <c r="T750" s="181">
        <f>S750*H750</f>
        <v>0</v>
      </c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R750" s="182" t="s">
        <v>342</v>
      </c>
      <c r="AT750" s="182" t="s">
        <v>470</v>
      </c>
      <c r="AU750" s="182" t="s">
        <v>158</v>
      </c>
      <c r="AY750" s="18" t="s">
        <v>150</v>
      </c>
      <c r="BE750" s="183">
        <f>IF(N750="základní",J750,0)</f>
        <v>0</v>
      </c>
      <c r="BF750" s="183">
        <f>IF(N750="snížená",J750,0)</f>
        <v>0</v>
      </c>
      <c r="BG750" s="183">
        <f>IF(N750="zákl. přenesená",J750,0)</f>
        <v>0</v>
      </c>
      <c r="BH750" s="183">
        <f>IF(N750="sníž. přenesená",J750,0)</f>
        <v>0</v>
      </c>
      <c r="BI750" s="183">
        <f>IF(N750="nulová",J750,0)</f>
        <v>0</v>
      </c>
      <c r="BJ750" s="18" t="s">
        <v>158</v>
      </c>
      <c r="BK750" s="183">
        <f>ROUND(I750*H750,2)</f>
        <v>0</v>
      </c>
      <c r="BL750" s="18" t="s">
        <v>243</v>
      </c>
      <c r="BM750" s="182" t="s">
        <v>926</v>
      </c>
    </row>
    <row r="751" s="14" customFormat="1">
      <c r="A751" s="14"/>
      <c r="B751" s="192"/>
      <c r="C751" s="14"/>
      <c r="D751" s="185" t="s">
        <v>160</v>
      </c>
      <c r="E751" s="14"/>
      <c r="F751" s="194" t="s">
        <v>927</v>
      </c>
      <c r="G751" s="14"/>
      <c r="H751" s="195">
        <v>280.42700000000004</v>
      </c>
      <c r="I751" s="196"/>
      <c r="J751" s="14"/>
      <c r="K751" s="14"/>
      <c r="L751" s="192"/>
      <c r="M751" s="197"/>
      <c r="N751" s="198"/>
      <c r="O751" s="198"/>
      <c r="P751" s="198"/>
      <c r="Q751" s="198"/>
      <c r="R751" s="198"/>
      <c r="S751" s="198"/>
      <c r="T751" s="19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193" t="s">
        <v>160</v>
      </c>
      <c r="AU751" s="193" t="s">
        <v>158</v>
      </c>
      <c r="AV751" s="14" t="s">
        <v>158</v>
      </c>
      <c r="AW751" s="14" t="s">
        <v>3</v>
      </c>
      <c r="AX751" s="14" t="s">
        <v>85</v>
      </c>
      <c r="AY751" s="193" t="s">
        <v>150</v>
      </c>
    </row>
    <row r="752" s="2" customFormat="1" ht="37.8" customHeight="1">
      <c r="A752" s="37"/>
      <c r="B752" s="170"/>
      <c r="C752" s="171" t="s">
        <v>928</v>
      </c>
      <c r="D752" s="171" t="s">
        <v>152</v>
      </c>
      <c r="E752" s="172" t="s">
        <v>929</v>
      </c>
      <c r="F752" s="173" t="s">
        <v>930</v>
      </c>
      <c r="G752" s="174" t="s">
        <v>155</v>
      </c>
      <c r="H752" s="175">
        <v>170.294</v>
      </c>
      <c r="I752" s="176"/>
      <c r="J752" s="177">
        <f>ROUND(I752*H752,2)</f>
        <v>0</v>
      </c>
      <c r="K752" s="173" t="s">
        <v>156</v>
      </c>
      <c r="L752" s="38"/>
      <c r="M752" s="178" t="s">
        <v>1</v>
      </c>
      <c r="N752" s="179" t="s">
        <v>43</v>
      </c>
      <c r="O752" s="76"/>
      <c r="P752" s="180">
        <f>O752*H752</f>
        <v>0</v>
      </c>
      <c r="Q752" s="180">
        <v>0</v>
      </c>
      <c r="R752" s="180">
        <f>Q752*H752</f>
        <v>0</v>
      </c>
      <c r="S752" s="180">
        <v>0</v>
      </c>
      <c r="T752" s="181">
        <f>S752*H752</f>
        <v>0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182" t="s">
        <v>243</v>
      </c>
      <c r="AT752" s="182" t="s">
        <v>152</v>
      </c>
      <c r="AU752" s="182" t="s">
        <v>158</v>
      </c>
      <c r="AY752" s="18" t="s">
        <v>150</v>
      </c>
      <c r="BE752" s="183">
        <f>IF(N752="základní",J752,0)</f>
        <v>0</v>
      </c>
      <c r="BF752" s="183">
        <f>IF(N752="snížená",J752,0)</f>
        <v>0</v>
      </c>
      <c r="BG752" s="183">
        <f>IF(N752="zákl. přenesená",J752,0)</f>
        <v>0</v>
      </c>
      <c r="BH752" s="183">
        <f>IF(N752="sníž. přenesená",J752,0)</f>
        <v>0</v>
      </c>
      <c r="BI752" s="183">
        <f>IF(N752="nulová",J752,0)</f>
        <v>0</v>
      </c>
      <c r="BJ752" s="18" t="s">
        <v>158</v>
      </c>
      <c r="BK752" s="183">
        <f>ROUND(I752*H752,2)</f>
        <v>0</v>
      </c>
      <c r="BL752" s="18" t="s">
        <v>243</v>
      </c>
      <c r="BM752" s="182" t="s">
        <v>931</v>
      </c>
    </row>
    <row r="753" s="14" customFormat="1">
      <c r="A753" s="14"/>
      <c r="B753" s="192"/>
      <c r="C753" s="14"/>
      <c r="D753" s="185" t="s">
        <v>160</v>
      </c>
      <c r="E753" s="193" t="s">
        <v>1</v>
      </c>
      <c r="F753" s="194" t="s">
        <v>913</v>
      </c>
      <c r="G753" s="14"/>
      <c r="H753" s="195">
        <v>170.294</v>
      </c>
      <c r="I753" s="196"/>
      <c r="J753" s="14"/>
      <c r="K753" s="14"/>
      <c r="L753" s="192"/>
      <c r="M753" s="197"/>
      <c r="N753" s="198"/>
      <c r="O753" s="198"/>
      <c r="P753" s="198"/>
      <c r="Q753" s="198"/>
      <c r="R753" s="198"/>
      <c r="S753" s="198"/>
      <c r="T753" s="19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193" t="s">
        <v>160</v>
      </c>
      <c r="AU753" s="193" t="s">
        <v>158</v>
      </c>
      <c r="AV753" s="14" t="s">
        <v>158</v>
      </c>
      <c r="AW753" s="14" t="s">
        <v>32</v>
      </c>
      <c r="AX753" s="14" t="s">
        <v>77</v>
      </c>
      <c r="AY753" s="193" t="s">
        <v>150</v>
      </c>
    </row>
    <row r="754" s="15" customFormat="1">
      <c r="A754" s="15"/>
      <c r="B754" s="200"/>
      <c r="C754" s="15"/>
      <c r="D754" s="185" t="s">
        <v>160</v>
      </c>
      <c r="E754" s="201" t="s">
        <v>1</v>
      </c>
      <c r="F754" s="202" t="s">
        <v>163</v>
      </c>
      <c r="G754" s="15"/>
      <c r="H754" s="203">
        <v>170.294</v>
      </c>
      <c r="I754" s="204"/>
      <c r="J754" s="15"/>
      <c r="K754" s="15"/>
      <c r="L754" s="200"/>
      <c r="M754" s="205"/>
      <c r="N754" s="206"/>
      <c r="O754" s="206"/>
      <c r="P754" s="206"/>
      <c r="Q754" s="206"/>
      <c r="R754" s="206"/>
      <c r="S754" s="206"/>
      <c r="T754" s="207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01" t="s">
        <v>160</v>
      </c>
      <c r="AU754" s="201" t="s">
        <v>158</v>
      </c>
      <c r="AV754" s="15" t="s">
        <v>157</v>
      </c>
      <c r="AW754" s="15" t="s">
        <v>32</v>
      </c>
      <c r="AX754" s="15" t="s">
        <v>85</v>
      </c>
      <c r="AY754" s="201" t="s">
        <v>150</v>
      </c>
    </row>
    <row r="755" s="2" customFormat="1" ht="33" customHeight="1">
      <c r="A755" s="37"/>
      <c r="B755" s="170"/>
      <c r="C755" s="208" t="s">
        <v>932</v>
      </c>
      <c r="D755" s="208" t="s">
        <v>470</v>
      </c>
      <c r="E755" s="209" t="s">
        <v>933</v>
      </c>
      <c r="F755" s="210" t="s">
        <v>934</v>
      </c>
      <c r="G755" s="211" t="s">
        <v>155</v>
      </c>
      <c r="H755" s="212">
        <v>198.478</v>
      </c>
      <c r="I755" s="213"/>
      <c r="J755" s="214">
        <f>ROUND(I755*H755,2)</f>
        <v>0</v>
      </c>
      <c r="K755" s="210" t="s">
        <v>156</v>
      </c>
      <c r="L755" s="215"/>
      <c r="M755" s="216" t="s">
        <v>1</v>
      </c>
      <c r="N755" s="217" t="s">
        <v>43</v>
      </c>
      <c r="O755" s="76"/>
      <c r="P755" s="180">
        <f>O755*H755</f>
        <v>0</v>
      </c>
      <c r="Q755" s="180">
        <v>0.0019</v>
      </c>
      <c r="R755" s="180">
        <f>Q755*H755</f>
        <v>0.3771082</v>
      </c>
      <c r="S755" s="180">
        <v>0</v>
      </c>
      <c r="T755" s="181">
        <f>S755*H755</f>
        <v>0</v>
      </c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R755" s="182" t="s">
        <v>342</v>
      </c>
      <c r="AT755" s="182" t="s">
        <v>470</v>
      </c>
      <c r="AU755" s="182" t="s">
        <v>158</v>
      </c>
      <c r="AY755" s="18" t="s">
        <v>150</v>
      </c>
      <c r="BE755" s="183">
        <f>IF(N755="základní",J755,0)</f>
        <v>0</v>
      </c>
      <c r="BF755" s="183">
        <f>IF(N755="snížená",J755,0)</f>
        <v>0</v>
      </c>
      <c r="BG755" s="183">
        <f>IF(N755="zákl. přenesená",J755,0)</f>
        <v>0</v>
      </c>
      <c r="BH755" s="183">
        <f>IF(N755="sníž. přenesená",J755,0)</f>
        <v>0</v>
      </c>
      <c r="BI755" s="183">
        <f>IF(N755="nulová",J755,0)</f>
        <v>0</v>
      </c>
      <c r="BJ755" s="18" t="s">
        <v>158</v>
      </c>
      <c r="BK755" s="183">
        <f>ROUND(I755*H755,2)</f>
        <v>0</v>
      </c>
      <c r="BL755" s="18" t="s">
        <v>243</v>
      </c>
      <c r="BM755" s="182" t="s">
        <v>935</v>
      </c>
    </row>
    <row r="756" s="14" customFormat="1">
      <c r="A756" s="14"/>
      <c r="B756" s="192"/>
      <c r="C756" s="14"/>
      <c r="D756" s="185" t="s">
        <v>160</v>
      </c>
      <c r="E756" s="14"/>
      <c r="F756" s="194" t="s">
        <v>936</v>
      </c>
      <c r="G756" s="14"/>
      <c r="H756" s="195">
        <v>198.478</v>
      </c>
      <c r="I756" s="196"/>
      <c r="J756" s="14"/>
      <c r="K756" s="14"/>
      <c r="L756" s="192"/>
      <c r="M756" s="197"/>
      <c r="N756" s="198"/>
      <c r="O756" s="198"/>
      <c r="P756" s="198"/>
      <c r="Q756" s="198"/>
      <c r="R756" s="198"/>
      <c r="S756" s="198"/>
      <c r="T756" s="19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193" t="s">
        <v>160</v>
      </c>
      <c r="AU756" s="193" t="s">
        <v>158</v>
      </c>
      <c r="AV756" s="14" t="s">
        <v>158</v>
      </c>
      <c r="AW756" s="14" t="s">
        <v>3</v>
      </c>
      <c r="AX756" s="14" t="s">
        <v>85</v>
      </c>
      <c r="AY756" s="193" t="s">
        <v>150</v>
      </c>
    </row>
    <row r="757" s="2" customFormat="1" ht="24.15" customHeight="1">
      <c r="A757" s="37"/>
      <c r="B757" s="170"/>
      <c r="C757" s="171" t="s">
        <v>937</v>
      </c>
      <c r="D757" s="171" t="s">
        <v>152</v>
      </c>
      <c r="E757" s="172" t="s">
        <v>938</v>
      </c>
      <c r="F757" s="173" t="s">
        <v>939</v>
      </c>
      <c r="G757" s="174" t="s">
        <v>155</v>
      </c>
      <c r="H757" s="175">
        <v>70.313</v>
      </c>
      <c r="I757" s="176"/>
      <c r="J757" s="177">
        <f>ROUND(I757*H757,2)</f>
        <v>0</v>
      </c>
      <c r="K757" s="173" t="s">
        <v>1</v>
      </c>
      <c r="L757" s="38"/>
      <c r="M757" s="178" t="s">
        <v>1</v>
      </c>
      <c r="N757" s="179" t="s">
        <v>43</v>
      </c>
      <c r="O757" s="76"/>
      <c r="P757" s="180">
        <f>O757*H757</f>
        <v>0</v>
      </c>
      <c r="Q757" s="180">
        <v>0.0001</v>
      </c>
      <c r="R757" s="180">
        <f>Q757*H757</f>
        <v>0.0070313000000000008</v>
      </c>
      <c r="S757" s="180">
        <v>0</v>
      </c>
      <c r="T757" s="181">
        <f>S757*H757</f>
        <v>0</v>
      </c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R757" s="182" t="s">
        <v>243</v>
      </c>
      <c r="AT757" s="182" t="s">
        <v>152</v>
      </c>
      <c r="AU757" s="182" t="s">
        <v>158</v>
      </c>
      <c r="AY757" s="18" t="s">
        <v>150</v>
      </c>
      <c r="BE757" s="183">
        <f>IF(N757="základní",J757,0)</f>
        <v>0</v>
      </c>
      <c r="BF757" s="183">
        <f>IF(N757="snížená",J757,0)</f>
        <v>0</v>
      </c>
      <c r="BG757" s="183">
        <f>IF(N757="zákl. přenesená",J757,0)</f>
        <v>0</v>
      </c>
      <c r="BH757" s="183">
        <f>IF(N757="sníž. přenesená",J757,0)</f>
        <v>0</v>
      </c>
      <c r="BI757" s="183">
        <f>IF(N757="nulová",J757,0)</f>
        <v>0</v>
      </c>
      <c r="BJ757" s="18" t="s">
        <v>158</v>
      </c>
      <c r="BK757" s="183">
        <f>ROUND(I757*H757,2)</f>
        <v>0</v>
      </c>
      <c r="BL757" s="18" t="s">
        <v>243</v>
      </c>
      <c r="BM757" s="182" t="s">
        <v>940</v>
      </c>
    </row>
    <row r="758" s="14" customFormat="1">
      <c r="A758" s="14"/>
      <c r="B758" s="192"/>
      <c r="C758" s="14"/>
      <c r="D758" s="185" t="s">
        <v>160</v>
      </c>
      <c r="E758" s="193" t="s">
        <v>1</v>
      </c>
      <c r="F758" s="194" t="s">
        <v>914</v>
      </c>
      <c r="G758" s="14"/>
      <c r="H758" s="195">
        <v>36.055</v>
      </c>
      <c r="I758" s="196"/>
      <c r="J758" s="14"/>
      <c r="K758" s="14"/>
      <c r="L758" s="192"/>
      <c r="M758" s="197"/>
      <c r="N758" s="198"/>
      <c r="O758" s="198"/>
      <c r="P758" s="198"/>
      <c r="Q758" s="198"/>
      <c r="R758" s="198"/>
      <c r="S758" s="198"/>
      <c r="T758" s="19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193" t="s">
        <v>160</v>
      </c>
      <c r="AU758" s="193" t="s">
        <v>158</v>
      </c>
      <c r="AV758" s="14" t="s">
        <v>158</v>
      </c>
      <c r="AW758" s="14" t="s">
        <v>32</v>
      </c>
      <c r="AX758" s="14" t="s">
        <v>77</v>
      </c>
      <c r="AY758" s="193" t="s">
        <v>150</v>
      </c>
    </row>
    <row r="759" s="14" customFormat="1">
      <c r="A759" s="14"/>
      <c r="B759" s="192"/>
      <c r="C759" s="14"/>
      <c r="D759" s="185" t="s">
        <v>160</v>
      </c>
      <c r="E759" s="193" t="s">
        <v>1</v>
      </c>
      <c r="F759" s="194" t="s">
        <v>915</v>
      </c>
      <c r="G759" s="14"/>
      <c r="H759" s="195">
        <v>34.258000000000004</v>
      </c>
      <c r="I759" s="196"/>
      <c r="J759" s="14"/>
      <c r="K759" s="14"/>
      <c r="L759" s="192"/>
      <c r="M759" s="197"/>
      <c r="N759" s="198"/>
      <c r="O759" s="198"/>
      <c r="P759" s="198"/>
      <c r="Q759" s="198"/>
      <c r="R759" s="198"/>
      <c r="S759" s="198"/>
      <c r="T759" s="19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193" t="s">
        <v>160</v>
      </c>
      <c r="AU759" s="193" t="s">
        <v>158</v>
      </c>
      <c r="AV759" s="14" t="s">
        <v>158</v>
      </c>
      <c r="AW759" s="14" t="s">
        <v>32</v>
      </c>
      <c r="AX759" s="14" t="s">
        <v>77</v>
      </c>
      <c r="AY759" s="193" t="s">
        <v>150</v>
      </c>
    </row>
    <row r="760" s="15" customFormat="1">
      <c r="A760" s="15"/>
      <c r="B760" s="200"/>
      <c r="C760" s="15"/>
      <c r="D760" s="185" t="s">
        <v>160</v>
      </c>
      <c r="E760" s="201" t="s">
        <v>1</v>
      </c>
      <c r="F760" s="202" t="s">
        <v>163</v>
      </c>
      <c r="G760" s="15"/>
      <c r="H760" s="203">
        <v>70.313</v>
      </c>
      <c r="I760" s="204"/>
      <c r="J760" s="15"/>
      <c r="K760" s="15"/>
      <c r="L760" s="200"/>
      <c r="M760" s="205"/>
      <c r="N760" s="206"/>
      <c r="O760" s="206"/>
      <c r="P760" s="206"/>
      <c r="Q760" s="206"/>
      <c r="R760" s="206"/>
      <c r="S760" s="206"/>
      <c r="T760" s="207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01" t="s">
        <v>160</v>
      </c>
      <c r="AU760" s="201" t="s">
        <v>158</v>
      </c>
      <c r="AV760" s="15" t="s">
        <v>157</v>
      </c>
      <c r="AW760" s="15" t="s">
        <v>32</v>
      </c>
      <c r="AX760" s="15" t="s">
        <v>85</v>
      </c>
      <c r="AY760" s="201" t="s">
        <v>150</v>
      </c>
    </row>
    <row r="761" s="2" customFormat="1" ht="24.15" customHeight="1">
      <c r="A761" s="37"/>
      <c r="B761" s="170"/>
      <c r="C761" s="208" t="s">
        <v>941</v>
      </c>
      <c r="D761" s="208" t="s">
        <v>470</v>
      </c>
      <c r="E761" s="209" t="s">
        <v>942</v>
      </c>
      <c r="F761" s="210" t="s">
        <v>943</v>
      </c>
      <c r="G761" s="211" t="s">
        <v>155</v>
      </c>
      <c r="H761" s="212">
        <v>81.95</v>
      </c>
      <c r="I761" s="213"/>
      <c r="J761" s="214">
        <f>ROUND(I761*H761,2)</f>
        <v>0</v>
      </c>
      <c r="K761" s="210" t="s">
        <v>156</v>
      </c>
      <c r="L761" s="215"/>
      <c r="M761" s="216" t="s">
        <v>1</v>
      </c>
      <c r="N761" s="217" t="s">
        <v>43</v>
      </c>
      <c r="O761" s="76"/>
      <c r="P761" s="180">
        <f>O761*H761</f>
        <v>0</v>
      </c>
      <c r="Q761" s="180">
        <v>0.0022</v>
      </c>
      <c r="R761" s="180">
        <f>Q761*H761</f>
        <v>0.18029</v>
      </c>
      <c r="S761" s="180">
        <v>0</v>
      </c>
      <c r="T761" s="181">
        <f>S761*H761</f>
        <v>0</v>
      </c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R761" s="182" t="s">
        <v>342</v>
      </c>
      <c r="AT761" s="182" t="s">
        <v>470</v>
      </c>
      <c r="AU761" s="182" t="s">
        <v>158</v>
      </c>
      <c r="AY761" s="18" t="s">
        <v>150</v>
      </c>
      <c r="BE761" s="183">
        <f>IF(N761="základní",J761,0)</f>
        <v>0</v>
      </c>
      <c r="BF761" s="183">
        <f>IF(N761="snížená",J761,0)</f>
        <v>0</v>
      </c>
      <c r="BG761" s="183">
        <f>IF(N761="zákl. přenesená",J761,0)</f>
        <v>0</v>
      </c>
      <c r="BH761" s="183">
        <f>IF(N761="sníž. přenesená",J761,0)</f>
        <v>0</v>
      </c>
      <c r="BI761" s="183">
        <f>IF(N761="nulová",J761,0)</f>
        <v>0</v>
      </c>
      <c r="BJ761" s="18" t="s">
        <v>158</v>
      </c>
      <c r="BK761" s="183">
        <f>ROUND(I761*H761,2)</f>
        <v>0</v>
      </c>
      <c r="BL761" s="18" t="s">
        <v>243</v>
      </c>
      <c r="BM761" s="182" t="s">
        <v>944</v>
      </c>
    </row>
    <row r="762" s="14" customFormat="1">
      <c r="A762" s="14"/>
      <c r="B762" s="192"/>
      <c r="C762" s="14"/>
      <c r="D762" s="185" t="s">
        <v>160</v>
      </c>
      <c r="E762" s="14"/>
      <c r="F762" s="194" t="s">
        <v>945</v>
      </c>
      <c r="G762" s="14"/>
      <c r="H762" s="195">
        <v>81.95</v>
      </c>
      <c r="I762" s="196"/>
      <c r="J762" s="14"/>
      <c r="K762" s="14"/>
      <c r="L762" s="192"/>
      <c r="M762" s="197"/>
      <c r="N762" s="198"/>
      <c r="O762" s="198"/>
      <c r="P762" s="198"/>
      <c r="Q762" s="198"/>
      <c r="R762" s="198"/>
      <c r="S762" s="198"/>
      <c r="T762" s="19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193" t="s">
        <v>160</v>
      </c>
      <c r="AU762" s="193" t="s">
        <v>158</v>
      </c>
      <c r="AV762" s="14" t="s">
        <v>158</v>
      </c>
      <c r="AW762" s="14" t="s">
        <v>3</v>
      </c>
      <c r="AX762" s="14" t="s">
        <v>85</v>
      </c>
      <c r="AY762" s="193" t="s">
        <v>150</v>
      </c>
    </row>
    <row r="763" s="2" customFormat="1" ht="24.15" customHeight="1">
      <c r="A763" s="37"/>
      <c r="B763" s="170"/>
      <c r="C763" s="171" t="s">
        <v>946</v>
      </c>
      <c r="D763" s="171" t="s">
        <v>152</v>
      </c>
      <c r="E763" s="172" t="s">
        <v>947</v>
      </c>
      <c r="F763" s="173" t="s">
        <v>948</v>
      </c>
      <c r="G763" s="174" t="s">
        <v>155</v>
      </c>
      <c r="H763" s="175">
        <v>170.294</v>
      </c>
      <c r="I763" s="176"/>
      <c r="J763" s="177">
        <f>ROUND(I763*H763,2)</f>
        <v>0</v>
      </c>
      <c r="K763" s="173" t="s">
        <v>156</v>
      </c>
      <c r="L763" s="38"/>
      <c r="M763" s="178" t="s">
        <v>1</v>
      </c>
      <c r="N763" s="179" t="s">
        <v>43</v>
      </c>
      <c r="O763" s="76"/>
      <c r="P763" s="180">
        <f>O763*H763</f>
        <v>0</v>
      </c>
      <c r="Q763" s="180">
        <v>0</v>
      </c>
      <c r="R763" s="180">
        <f>Q763*H763</f>
        <v>0</v>
      </c>
      <c r="S763" s="180">
        <v>0</v>
      </c>
      <c r="T763" s="181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182" t="s">
        <v>243</v>
      </c>
      <c r="AT763" s="182" t="s">
        <v>152</v>
      </c>
      <c r="AU763" s="182" t="s">
        <v>158</v>
      </c>
      <c r="AY763" s="18" t="s">
        <v>150</v>
      </c>
      <c r="BE763" s="183">
        <f>IF(N763="základní",J763,0)</f>
        <v>0</v>
      </c>
      <c r="BF763" s="183">
        <f>IF(N763="snížená",J763,0)</f>
        <v>0</v>
      </c>
      <c r="BG763" s="183">
        <f>IF(N763="zákl. přenesená",J763,0)</f>
        <v>0</v>
      </c>
      <c r="BH763" s="183">
        <f>IF(N763="sníž. přenesená",J763,0)</f>
        <v>0</v>
      </c>
      <c r="BI763" s="183">
        <f>IF(N763="nulová",J763,0)</f>
        <v>0</v>
      </c>
      <c r="BJ763" s="18" t="s">
        <v>158</v>
      </c>
      <c r="BK763" s="183">
        <f>ROUND(I763*H763,2)</f>
        <v>0</v>
      </c>
      <c r="BL763" s="18" t="s">
        <v>243</v>
      </c>
      <c r="BM763" s="182" t="s">
        <v>949</v>
      </c>
    </row>
    <row r="764" s="14" customFormat="1">
      <c r="A764" s="14"/>
      <c r="B764" s="192"/>
      <c r="C764" s="14"/>
      <c r="D764" s="185" t="s">
        <v>160</v>
      </c>
      <c r="E764" s="193" t="s">
        <v>1</v>
      </c>
      <c r="F764" s="194" t="s">
        <v>913</v>
      </c>
      <c r="G764" s="14"/>
      <c r="H764" s="195">
        <v>170.294</v>
      </c>
      <c r="I764" s="196"/>
      <c r="J764" s="14"/>
      <c r="K764" s="14"/>
      <c r="L764" s="192"/>
      <c r="M764" s="197"/>
      <c r="N764" s="198"/>
      <c r="O764" s="198"/>
      <c r="P764" s="198"/>
      <c r="Q764" s="198"/>
      <c r="R764" s="198"/>
      <c r="S764" s="198"/>
      <c r="T764" s="19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193" t="s">
        <v>160</v>
      </c>
      <c r="AU764" s="193" t="s">
        <v>158</v>
      </c>
      <c r="AV764" s="14" t="s">
        <v>158</v>
      </c>
      <c r="AW764" s="14" t="s">
        <v>32</v>
      </c>
      <c r="AX764" s="14" t="s">
        <v>77</v>
      </c>
      <c r="AY764" s="193" t="s">
        <v>150</v>
      </c>
    </row>
    <row r="765" s="15" customFormat="1">
      <c r="A765" s="15"/>
      <c r="B765" s="200"/>
      <c r="C765" s="15"/>
      <c r="D765" s="185" t="s">
        <v>160</v>
      </c>
      <c r="E765" s="201" t="s">
        <v>1</v>
      </c>
      <c r="F765" s="202" t="s">
        <v>163</v>
      </c>
      <c r="G765" s="15"/>
      <c r="H765" s="203">
        <v>170.294</v>
      </c>
      <c r="I765" s="204"/>
      <c r="J765" s="15"/>
      <c r="K765" s="15"/>
      <c r="L765" s="200"/>
      <c r="M765" s="205"/>
      <c r="N765" s="206"/>
      <c r="O765" s="206"/>
      <c r="P765" s="206"/>
      <c r="Q765" s="206"/>
      <c r="R765" s="206"/>
      <c r="S765" s="206"/>
      <c r="T765" s="207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01" t="s">
        <v>160</v>
      </c>
      <c r="AU765" s="201" t="s">
        <v>158</v>
      </c>
      <c r="AV765" s="15" t="s">
        <v>157</v>
      </c>
      <c r="AW765" s="15" t="s">
        <v>32</v>
      </c>
      <c r="AX765" s="15" t="s">
        <v>85</v>
      </c>
      <c r="AY765" s="201" t="s">
        <v>150</v>
      </c>
    </row>
    <row r="766" s="2" customFormat="1" ht="24.15" customHeight="1">
      <c r="A766" s="37"/>
      <c r="B766" s="170"/>
      <c r="C766" s="208" t="s">
        <v>950</v>
      </c>
      <c r="D766" s="208" t="s">
        <v>470</v>
      </c>
      <c r="E766" s="209" t="s">
        <v>951</v>
      </c>
      <c r="F766" s="210" t="s">
        <v>952</v>
      </c>
      <c r="G766" s="211" t="s">
        <v>155</v>
      </c>
      <c r="H766" s="212">
        <v>196.69</v>
      </c>
      <c r="I766" s="213"/>
      <c r="J766" s="214">
        <f>ROUND(I766*H766,2)</f>
        <v>0</v>
      </c>
      <c r="K766" s="210" t="s">
        <v>156</v>
      </c>
      <c r="L766" s="215"/>
      <c r="M766" s="216" t="s">
        <v>1</v>
      </c>
      <c r="N766" s="217" t="s">
        <v>43</v>
      </c>
      <c r="O766" s="76"/>
      <c r="P766" s="180">
        <f>O766*H766</f>
        <v>0</v>
      </c>
      <c r="Q766" s="180">
        <v>0.0002</v>
      </c>
      <c r="R766" s="180">
        <f>Q766*H766</f>
        <v>0.039338</v>
      </c>
      <c r="S766" s="180">
        <v>0</v>
      </c>
      <c r="T766" s="181">
        <f>S766*H766</f>
        <v>0</v>
      </c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R766" s="182" t="s">
        <v>342</v>
      </c>
      <c r="AT766" s="182" t="s">
        <v>470</v>
      </c>
      <c r="AU766" s="182" t="s">
        <v>158</v>
      </c>
      <c r="AY766" s="18" t="s">
        <v>150</v>
      </c>
      <c r="BE766" s="183">
        <f>IF(N766="základní",J766,0)</f>
        <v>0</v>
      </c>
      <c r="BF766" s="183">
        <f>IF(N766="snížená",J766,0)</f>
        <v>0</v>
      </c>
      <c r="BG766" s="183">
        <f>IF(N766="zákl. přenesená",J766,0)</f>
        <v>0</v>
      </c>
      <c r="BH766" s="183">
        <f>IF(N766="sníž. přenesená",J766,0)</f>
        <v>0</v>
      </c>
      <c r="BI766" s="183">
        <f>IF(N766="nulová",J766,0)</f>
        <v>0</v>
      </c>
      <c r="BJ766" s="18" t="s">
        <v>158</v>
      </c>
      <c r="BK766" s="183">
        <f>ROUND(I766*H766,2)</f>
        <v>0</v>
      </c>
      <c r="BL766" s="18" t="s">
        <v>243</v>
      </c>
      <c r="BM766" s="182" t="s">
        <v>953</v>
      </c>
    </row>
    <row r="767" s="14" customFormat="1">
      <c r="A767" s="14"/>
      <c r="B767" s="192"/>
      <c r="C767" s="14"/>
      <c r="D767" s="185" t="s">
        <v>160</v>
      </c>
      <c r="E767" s="14"/>
      <c r="F767" s="194" t="s">
        <v>954</v>
      </c>
      <c r="G767" s="14"/>
      <c r="H767" s="195">
        <v>196.69</v>
      </c>
      <c r="I767" s="196"/>
      <c r="J767" s="14"/>
      <c r="K767" s="14"/>
      <c r="L767" s="192"/>
      <c r="M767" s="197"/>
      <c r="N767" s="198"/>
      <c r="O767" s="198"/>
      <c r="P767" s="198"/>
      <c r="Q767" s="198"/>
      <c r="R767" s="198"/>
      <c r="S767" s="198"/>
      <c r="T767" s="19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193" t="s">
        <v>160</v>
      </c>
      <c r="AU767" s="193" t="s">
        <v>158</v>
      </c>
      <c r="AV767" s="14" t="s">
        <v>158</v>
      </c>
      <c r="AW767" s="14" t="s">
        <v>3</v>
      </c>
      <c r="AX767" s="14" t="s">
        <v>85</v>
      </c>
      <c r="AY767" s="193" t="s">
        <v>150</v>
      </c>
    </row>
    <row r="768" s="2" customFormat="1" ht="24.15" customHeight="1">
      <c r="A768" s="37"/>
      <c r="B768" s="170"/>
      <c r="C768" s="171" t="s">
        <v>955</v>
      </c>
      <c r="D768" s="171" t="s">
        <v>152</v>
      </c>
      <c r="E768" s="172" t="s">
        <v>956</v>
      </c>
      <c r="F768" s="173" t="s">
        <v>957</v>
      </c>
      <c r="G768" s="174" t="s">
        <v>155</v>
      </c>
      <c r="H768" s="175">
        <v>170.294</v>
      </c>
      <c r="I768" s="176"/>
      <c r="J768" s="177">
        <f>ROUND(I768*H768,2)</f>
        <v>0</v>
      </c>
      <c r="K768" s="173" t="s">
        <v>156</v>
      </c>
      <c r="L768" s="38"/>
      <c r="M768" s="178" t="s">
        <v>1</v>
      </c>
      <c r="N768" s="179" t="s">
        <v>43</v>
      </c>
      <c r="O768" s="76"/>
      <c r="P768" s="180">
        <f>O768*H768</f>
        <v>0</v>
      </c>
      <c r="Q768" s="180">
        <v>0</v>
      </c>
      <c r="R768" s="180">
        <f>Q768*H768</f>
        <v>0</v>
      </c>
      <c r="S768" s="180">
        <v>0</v>
      </c>
      <c r="T768" s="181">
        <f>S768*H768</f>
        <v>0</v>
      </c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R768" s="182" t="s">
        <v>243</v>
      </c>
      <c r="AT768" s="182" t="s">
        <v>152</v>
      </c>
      <c r="AU768" s="182" t="s">
        <v>158</v>
      </c>
      <c r="AY768" s="18" t="s">
        <v>150</v>
      </c>
      <c r="BE768" s="183">
        <f>IF(N768="základní",J768,0)</f>
        <v>0</v>
      </c>
      <c r="BF768" s="183">
        <f>IF(N768="snížená",J768,0)</f>
        <v>0</v>
      </c>
      <c r="BG768" s="183">
        <f>IF(N768="zákl. přenesená",J768,0)</f>
        <v>0</v>
      </c>
      <c r="BH768" s="183">
        <f>IF(N768="sníž. přenesená",J768,0)</f>
        <v>0</v>
      </c>
      <c r="BI768" s="183">
        <f>IF(N768="nulová",J768,0)</f>
        <v>0</v>
      </c>
      <c r="BJ768" s="18" t="s">
        <v>158</v>
      </c>
      <c r="BK768" s="183">
        <f>ROUND(I768*H768,2)</f>
        <v>0</v>
      </c>
      <c r="BL768" s="18" t="s">
        <v>243</v>
      </c>
      <c r="BM768" s="182" t="s">
        <v>958</v>
      </c>
    </row>
    <row r="769" s="14" customFormat="1">
      <c r="A769" s="14"/>
      <c r="B769" s="192"/>
      <c r="C769" s="14"/>
      <c r="D769" s="185" t="s">
        <v>160</v>
      </c>
      <c r="E769" s="193" t="s">
        <v>1</v>
      </c>
      <c r="F769" s="194" t="s">
        <v>913</v>
      </c>
      <c r="G769" s="14"/>
      <c r="H769" s="195">
        <v>170.294</v>
      </c>
      <c r="I769" s="196"/>
      <c r="J769" s="14"/>
      <c r="K769" s="14"/>
      <c r="L769" s="192"/>
      <c r="M769" s="197"/>
      <c r="N769" s="198"/>
      <c r="O769" s="198"/>
      <c r="P769" s="198"/>
      <c r="Q769" s="198"/>
      <c r="R769" s="198"/>
      <c r="S769" s="198"/>
      <c r="T769" s="19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193" t="s">
        <v>160</v>
      </c>
      <c r="AU769" s="193" t="s">
        <v>158</v>
      </c>
      <c r="AV769" s="14" t="s">
        <v>158</v>
      </c>
      <c r="AW769" s="14" t="s">
        <v>32</v>
      </c>
      <c r="AX769" s="14" t="s">
        <v>77</v>
      </c>
      <c r="AY769" s="193" t="s">
        <v>150</v>
      </c>
    </row>
    <row r="770" s="15" customFormat="1">
      <c r="A770" s="15"/>
      <c r="B770" s="200"/>
      <c r="C770" s="15"/>
      <c r="D770" s="185" t="s">
        <v>160</v>
      </c>
      <c r="E770" s="201" t="s">
        <v>1</v>
      </c>
      <c r="F770" s="202" t="s">
        <v>163</v>
      </c>
      <c r="G770" s="15"/>
      <c r="H770" s="203">
        <v>170.294</v>
      </c>
      <c r="I770" s="204"/>
      <c r="J770" s="15"/>
      <c r="K770" s="15"/>
      <c r="L770" s="200"/>
      <c r="M770" s="205"/>
      <c r="N770" s="206"/>
      <c r="O770" s="206"/>
      <c r="P770" s="206"/>
      <c r="Q770" s="206"/>
      <c r="R770" s="206"/>
      <c r="S770" s="206"/>
      <c r="T770" s="207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01" t="s">
        <v>160</v>
      </c>
      <c r="AU770" s="201" t="s">
        <v>158</v>
      </c>
      <c r="AV770" s="15" t="s">
        <v>157</v>
      </c>
      <c r="AW770" s="15" t="s">
        <v>32</v>
      </c>
      <c r="AX770" s="15" t="s">
        <v>85</v>
      </c>
      <c r="AY770" s="201" t="s">
        <v>150</v>
      </c>
    </row>
    <row r="771" s="2" customFormat="1" ht="16.5" customHeight="1">
      <c r="A771" s="37"/>
      <c r="B771" s="170"/>
      <c r="C771" s="208" t="s">
        <v>959</v>
      </c>
      <c r="D771" s="208" t="s">
        <v>470</v>
      </c>
      <c r="E771" s="209" t="s">
        <v>960</v>
      </c>
      <c r="F771" s="210" t="s">
        <v>961</v>
      </c>
      <c r="G771" s="211" t="s">
        <v>210</v>
      </c>
      <c r="H771" s="212">
        <v>136.23500000000002</v>
      </c>
      <c r="I771" s="213"/>
      <c r="J771" s="214">
        <f>ROUND(I771*H771,2)</f>
        <v>0</v>
      </c>
      <c r="K771" s="210" t="s">
        <v>156</v>
      </c>
      <c r="L771" s="215"/>
      <c r="M771" s="216" t="s">
        <v>1</v>
      </c>
      <c r="N771" s="217" t="s">
        <v>43</v>
      </c>
      <c r="O771" s="76"/>
      <c r="P771" s="180">
        <f>O771*H771</f>
        <v>0</v>
      </c>
      <c r="Q771" s="180">
        <v>1</v>
      </c>
      <c r="R771" s="180">
        <f>Q771*H771</f>
        <v>136.23500000000002</v>
      </c>
      <c r="S771" s="180">
        <v>0</v>
      </c>
      <c r="T771" s="181">
        <f>S771*H771</f>
        <v>0</v>
      </c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R771" s="182" t="s">
        <v>342</v>
      </c>
      <c r="AT771" s="182" t="s">
        <v>470</v>
      </c>
      <c r="AU771" s="182" t="s">
        <v>158</v>
      </c>
      <c r="AY771" s="18" t="s">
        <v>150</v>
      </c>
      <c r="BE771" s="183">
        <f>IF(N771="základní",J771,0)</f>
        <v>0</v>
      </c>
      <c r="BF771" s="183">
        <f>IF(N771="snížená",J771,0)</f>
        <v>0</v>
      </c>
      <c r="BG771" s="183">
        <f>IF(N771="zákl. přenesená",J771,0)</f>
        <v>0</v>
      </c>
      <c r="BH771" s="183">
        <f>IF(N771="sníž. přenesená",J771,0)</f>
        <v>0</v>
      </c>
      <c r="BI771" s="183">
        <f>IF(N771="nulová",J771,0)</f>
        <v>0</v>
      </c>
      <c r="BJ771" s="18" t="s">
        <v>158</v>
      </c>
      <c r="BK771" s="183">
        <f>ROUND(I771*H771,2)</f>
        <v>0</v>
      </c>
      <c r="BL771" s="18" t="s">
        <v>243</v>
      </c>
      <c r="BM771" s="182" t="s">
        <v>962</v>
      </c>
    </row>
    <row r="772" s="14" customFormat="1">
      <c r="A772" s="14"/>
      <c r="B772" s="192"/>
      <c r="C772" s="14"/>
      <c r="D772" s="185" t="s">
        <v>160</v>
      </c>
      <c r="E772" s="14"/>
      <c r="F772" s="194" t="s">
        <v>963</v>
      </c>
      <c r="G772" s="14"/>
      <c r="H772" s="195">
        <v>136.23500000000002</v>
      </c>
      <c r="I772" s="196"/>
      <c r="J772" s="14"/>
      <c r="K772" s="14"/>
      <c r="L772" s="192"/>
      <c r="M772" s="197"/>
      <c r="N772" s="198"/>
      <c r="O772" s="198"/>
      <c r="P772" s="198"/>
      <c r="Q772" s="198"/>
      <c r="R772" s="198"/>
      <c r="S772" s="198"/>
      <c r="T772" s="199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193" t="s">
        <v>160</v>
      </c>
      <c r="AU772" s="193" t="s">
        <v>158</v>
      </c>
      <c r="AV772" s="14" t="s">
        <v>158</v>
      </c>
      <c r="AW772" s="14" t="s">
        <v>3</v>
      </c>
      <c r="AX772" s="14" t="s">
        <v>85</v>
      </c>
      <c r="AY772" s="193" t="s">
        <v>150</v>
      </c>
    </row>
    <row r="773" s="2" customFormat="1" ht="24.15" customHeight="1">
      <c r="A773" s="37"/>
      <c r="B773" s="170"/>
      <c r="C773" s="171" t="s">
        <v>964</v>
      </c>
      <c r="D773" s="171" t="s">
        <v>152</v>
      </c>
      <c r="E773" s="172" t="s">
        <v>965</v>
      </c>
      <c r="F773" s="173" t="s">
        <v>966</v>
      </c>
      <c r="G773" s="174" t="s">
        <v>210</v>
      </c>
      <c r="H773" s="175">
        <v>138.542</v>
      </c>
      <c r="I773" s="176"/>
      <c r="J773" s="177">
        <f>ROUND(I773*H773,2)</f>
        <v>0</v>
      </c>
      <c r="K773" s="173" t="s">
        <v>156</v>
      </c>
      <c r="L773" s="38"/>
      <c r="M773" s="178" t="s">
        <v>1</v>
      </c>
      <c r="N773" s="179" t="s">
        <v>43</v>
      </c>
      <c r="O773" s="76"/>
      <c r="P773" s="180">
        <f>O773*H773</f>
        <v>0</v>
      </c>
      <c r="Q773" s="180">
        <v>0</v>
      </c>
      <c r="R773" s="180">
        <f>Q773*H773</f>
        <v>0</v>
      </c>
      <c r="S773" s="180">
        <v>0</v>
      </c>
      <c r="T773" s="181">
        <f>S773*H773</f>
        <v>0</v>
      </c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R773" s="182" t="s">
        <v>243</v>
      </c>
      <c r="AT773" s="182" t="s">
        <v>152</v>
      </c>
      <c r="AU773" s="182" t="s">
        <v>158</v>
      </c>
      <c r="AY773" s="18" t="s">
        <v>150</v>
      </c>
      <c r="BE773" s="183">
        <f>IF(N773="základní",J773,0)</f>
        <v>0</v>
      </c>
      <c r="BF773" s="183">
        <f>IF(N773="snížená",J773,0)</f>
        <v>0</v>
      </c>
      <c r="BG773" s="183">
        <f>IF(N773="zákl. přenesená",J773,0)</f>
        <v>0</v>
      </c>
      <c r="BH773" s="183">
        <f>IF(N773="sníž. přenesená",J773,0)</f>
        <v>0</v>
      </c>
      <c r="BI773" s="183">
        <f>IF(N773="nulová",J773,0)</f>
        <v>0</v>
      </c>
      <c r="BJ773" s="18" t="s">
        <v>158</v>
      </c>
      <c r="BK773" s="183">
        <f>ROUND(I773*H773,2)</f>
        <v>0</v>
      </c>
      <c r="BL773" s="18" t="s">
        <v>243</v>
      </c>
      <c r="BM773" s="182" t="s">
        <v>967</v>
      </c>
    </row>
    <row r="774" s="12" customFormat="1" ht="22.8" customHeight="1">
      <c r="A774" s="12"/>
      <c r="B774" s="157"/>
      <c r="C774" s="12"/>
      <c r="D774" s="158" t="s">
        <v>76</v>
      </c>
      <c r="E774" s="168" t="s">
        <v>968</v>
      </c>
      <c r="F774" s="168" t="s">
        <v>969</v>
      </c>
      <c r="G774" s="12"/>
      <c r="H774" s="12"/>
      <c r="I774" s="160"/>
      <c r="J774" s="169">
        <f>BK774</f>
        <v>0</v>
      </c>
      <c r="K774" s="12"/>
      <c r="L774" s="157"/>
      <c r="M774" s="162"/>
      <c r="N774" s="163"/>
      <c r="O774" s="163"/>
      <c r="P774" s="164">
        <f>SUM(P775:P834)</f>
        <v>0</v>
      </c>
      <c r="Q774" s="163"/>
      <c r="R774" s="164">
        <f>SUM(R775:R834)</f>
        <v>4.5419168099999992</v>
      </c>
      <c r="S774" s="163"/>
      <c r="T774" s="165">
        <f>SUM(T775:T834)</f>
        <v>0</v>
      </c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R774" s="158" t="s">
        <v>158</v>
      </c>
      <c r="AT774" s="166" t="s">
        <v>76</v>
      </c>
      <c r="AU774" s="166" t="s">
        <v>85</v>
      </c>
      <c r="AY774" s="158" t="s">
        <v>150</v>
      </c>
      <c r="BK774" s="167">
        <f>SUM(BK775:BK834)</f>
        <v>0</v>
      </c>
    </row>
    <row r="775" s="2" customFormat="1" ht="37.8" customHeight="1">
      <c r="A775" s="37"/>
      <c r="B775" s="170"/>
      <c r="C775" s="171" t="s">
        <v>970</v>
      </c>
      <c r="D775" s="171" t="s">
        <v>152</v>
      </c>
      <c r="E775" s="172" t="s">
        <v>971</v>
      </c>
      <c r="F775" s="173" t="s">
        <v>972</v>
      </c>
      <c r="G775" s="174" t="s">
        <v>155</v>
      </c>
      <c r="H775" s="175">
        <v>117.1</v>
      </c>
      <c r="I775" s="176"/>
      <c r="J775" s="177">
        <f>ROUND(I775*H775,2)</f>
        <v>0</v>
      </c>
      <c r="K775" s="173" t="s">
        <v>156</v>
      </c>
      <c r="L775" s="38"/>
      <c r="M775" s="178" t="s">
        <v>1</v>
      </c>
      <c r="N775" s="179" t="s">
        <v>43</v>
      </c>
      <c r="O775" s="76"/>
      <c r="P775" s="180">
        <f>O775*H775</f>
        <v>0</v>
      </c>
      <c r="Q775" s="180">
        <v>0.0060299999999999992</v>
      </c>
      <c r="R775" s="180">
        <f>Q775*H775</f>
        <v>0.706113</v>
      </c>
      <c r="S775" s="180">
        <v>0</v>
      </c>
      <c r="T775" s="181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182" t="s">
        <v>243</v>
      </c>
      <c r="AT775" s="182" t="s">
        <v>152</v>
      </c>
      <c r="AU775" s="182" t="s">
        <v>158</v>
      </c>
      <c r="AY775" s="18" t="s">
        <v>150</v>
      </c>
      <c r="BE775" s="183">
        <f>IF(N775="základní",J775,0)</f>
        <v>0</v>
      </c>
      <c r="BF775" s="183">
        <f>IF(N775="snížená",J775,0)</f>
        <v>0</v>
      </c>
      <c r="BG775" s="183">
        <f>IF(N775="zákl. přenesená",J775,0)</f>
        <v>0</v>
      </c>
      <c r="BH775" s="183">
        <f>IF(N775="sníž. přenesená",J775,0)</f>
        <v>0</v>
      </c>
      <c r="BI775" s="183">
        <f>IF(N775="nulová",J775,0)</f>
        <v>0</v>
      </c>
      <c r="BJ775" s="18" t="s">
        <v>158</v>
      </c>
      <c r="BK775" s="183">
        <f>ROUND(I775*H775,2)</f>
        <v>0</v>
      </c>
      <c r="BL775" s="18" t="s">
        <v>243</v>
      </c>
      <c r="BM775" s="182" t="s">
        <v>973</v>
      </c>
    </row>
    <row r="776" s="14" customFormat="1">
      <c r="A776" s="14"/>
      <c r="B776" s="192"/>
      <c r="C776" s="14"/>
      <c r="D776" s="185" t="s">
        <v>160</v>
      </c>
      <c r="E776" s="193" t="s">
        <v>1</v>
      </c>
      <c r="F776" s="194" t="s">
        <v>617</v>
      </c>
      <c r="G776" s="14"/>
      <c r="H776" s="195">
        <v>117.1</v>
      </c>
      <c r="I776" s="196"/>
      <c r="J776" s="14"/>
      <c r="K776" s="14"/>
      <c r="L776" s="192"/>
      <c r="M776" s="197"/>
      <c r="N776" s="198"/>
      <c r="O776" s="198"/>
      <c r="P776" s="198"/>
      <c r="Q776" s="198"/>
      <c r="R776" s="198"/>
      <c r="S776" s="198"/>
      <c r="T776" s="19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193" t="s">
        <v>160</v>
      </c>
      <c r="AU776" s="193" t="s">
        <v>158</v>
      </c>
      <c r="AV776" s="14" t="s">
        <v>158</v>
      </c>
      <c r="AW776" s="14" t="s">
        <v>32</v>
      </c>
      <c r="AX776" s="14" t="s">
        <v>77</v>
      </c>
      <c r="AY776" s="193" t="s">
        <v>150</v>
      </c>
    </row>
    <row r="777" s="15" customFormat="1">
      <c r="A777" s="15"/>
      <c r="B777" s="200"/>
      <c r="C777" s="15"/>
      <c r="D777" s="185" t="s">
        <v>160</v>
      </c>
      <c r="E777" s="201" t="s">
        <v>1</v>
      </c>
      <c r="F777" s="202" t="s">
        <v>163</v>
      </c>
      <c r="G777" s="15"/>
      <c r="H777" s="203">
        <v>117.1</v>
      </c>
      <c r="I777" s="204"/>
      <c r="J777" s="15"/>
      <c r="K777" s="15"/>
      <c r="L777" s="200"/>
      <c r="M777" s="205"/>
      <c r="N777" s="206"/>
      <c r="O777" s="206"/>
      <c r="P777" s="206"/>
      <c r="Q777" s="206"/>
      <c r="R777" s="206"/>
      <c r="S777" s="206"/>
      <c r="T777" s="207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01" t="s">
        <v>160</v>
      </c>
      <c r="AU777" s="201" t="s">
        <v>158</v>
      </c>
      <c r="AV777" s="15" t="s">
        <v>157</v>
      </c>
      <c r="AW777" s="15" t="s">
        <v>32</v>
      </c>
      <c r="AX777" s="15" t="s">
        <v>85</v>
      </c>
      <c r="AY777" s="201" t="s">
        <v>150</v>
      </c>
    </row>
    <row r="778" s="2" customFormat="1" ht="24.15" customHeight="1">
      <c r="A778" s="37"/>
      <c r="B778" s="170"/>
      <c r="C778" s="208" t="s">
        <v>974</v>
      </c>
      <c r="D778" s="208" t="s">
        <v>470</v>
      </c>
      <c r="E778" s="209" t="s">
        <v>975</v>
      </c>
      <c r="F778" s="210" t="s">
        <v>976</v>
      </c>
      <c r="G778" s="211" t="s">
        <v>155</v>
      </c>
      <c r="H778" s="212">
        <v>122.955</v>
      </c>
      <c r="I778" s="213"/>
      <c r="J778" s="214">
        <f>ROUND(I778*H778,2)</f>
        <v>0</v>
      </c>
      <c r="K778" s="210" t="s">
        <v>156</v>
      </c>
      <c r="L778" s="215"/>
      <c r="M778" s="216" t="s">
        <v>1</v>
      </c>
      <c r="N778" s="217" t="s">
        <v>43</v>
      </c>
      <c r="O778" s="76"/>
      <c r="P778" s="180">
        <f>O778*H778</f>
        <v>0</v>
      </c>
      <c r="Q778" s="180">
        <v>0.00525</v>
      </c>
      <c r="R778" s="180">
        <f>Q778*H778</f>
        <v>0.64551375</v>
      </c>
      <c r="S778" s="180">
        <v>0</v>
      </c>
      <c r="T778" s="181">
        <f>S778*H778</f>
        <v>0</v>
      </c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R778" s="182" t="s">
        <v>342</v>
      </c>
      <c r="AT778" s="182" t="s">
        <v>470</v>
      </c>
      <c r="AU778" s="182" t="s">
        <v>158</v>
      </c>
      <c r="AY778" s="18" t="s">
        <v>150</v>
      </c>
      <c r="BE778" s="183">
        <f>IF(N778="základní",J778,0)</f>
        <v>0</v>
      </c>
      <c r="BF778" s="183">
        <f>IF(N778="snížená",J778,0)</f>
        <v>0</v>
      </c>
      <c r="BG778" s="183">
        <f>IF(N778="zákl. přenesená",J778,0)</f>
        <v>0</v>
      </c>
      <c r="BH778" s="183">
        <f>IF(N778="sníž. přenesená",J778,0)</f>
        <v>0</v>
      </c>
      <c r="BI778" s="183">
        <f>IF(N778="nulová",J778,0)</f>
        <v>0</v>
      </c>
      <c r="BJ778" s="18" t="s">
        <v>158</v>
      </c>
      <c r="BK778" s="183">
        <f>ROUND(I778*H778,2)</f>
        <v>0</v>
      </c>
      <c r="BL778" s="18" t="s">
        <v>243</v>
      </c>
      <c r="BM778" s="182" t="s">
        <v>977</v>
      </c>
    </row>
    <row r="779" s="14" customFormat="1">
      <c r="A779" s="14"/>
      <c r="B779" s="192"/>
      <c r="C779" s="14"/>
      <c r="D779" s="185" t="s">
        <v>160</v>
      </c>
      <c r="E779" s="14"/>
      <c r="F779" s="194" t="s">
        <v>978</v>
      </c>
      <c r="G779" s="14"/>
      <c r="H779" s="195">
        <v>122.955</v>
      </c>
      <c r="I779" s="196"/>
      <c r="J779" s="14"/>
      <c r="K779" s="14"/>
      <c r="L779" s="192"/>
      <c r="M779" s="197"/>
      <c r="N779" s="198"/>
      <c r="O779" s="198"/>
      <c r="P779" s="198"/>
      <c r="Q779" s="198"/>
      <c r="R779" s="198"/>
      <c r="S779" s="198"/>
      <c r="T779" s="19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193" t="s">
        <v>160</v>
      </c>
      <c r="AU779" s="193" t="s">
        <v>158</v>
      </c>
      <c r="AV779" s="14" t="s">
        <v>158</v>
      </c>
      <c r="AW779" s="14" t="s">
        <v>3</v>
      </c>
      <c r="AX779" s="14" t="s">
        <v>85</v>
      </c>
      <c r="AY779" s="193" t="s">
        <v>150</v>
      </c>
    </row>
    <row r="780" s="2" customFormat="1" ht="24.15" customHeight="1">
      <c r="A780" s="37"/>
      <c r="B780" s="170"/>
      <c r="C780" s="171" t="s">
        <v>979</v>
      </c>
      <c r="D780" s="171" t="s">
        <v>152</v>
      </c>
      <c r="E780" s="172" t="s">
        <v>980</v>
      </c>
      <c r="F780" s="173" t="s">
        <v>981</v>
      </c>
      <c r="G780" s="174" t="s">
        <v>155</v>
      </c>
      <c r="H780" s="175">
        <v>11.64</v>
      </c>
      <c r="I780" s="176"/>
      <c r="J780" s="177">
        <f>ROUND(I780*H780,2)</f>
        <v>0</v>
      </c>
      <c r="K780" s="173" t="s">
        <v>156</v>
      </c>
      <c r="L780" s="38"/>
      <c r="M780" s="178" t="s">
        <v>1</v>
      </c>
      <c r="N780" s="179" t="s">
        <v>43</v>
      </c>
      <c r="O780" s="76"/>
      <c r="P780" s="180">
        <f>O780*H780</f>
        <v>0</v>
      </c>
      <c r="Q780" s="180">
        <v>0</v>
      </c>
      <c r="R780" s="180">
        <f>Q780*H780</f>
        <v>0</v>
      </c>
      <c r="S780" s="180">
        <v>0</v>
      </c>
      <c r="T780" s="181">
        <f>S780*H780</f>
        <v>0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182" t="s">
        <v>243</v>
      </c>
      <c r="AT780" s="182" t="s">
        <v>152</v>
      </c>
      <c r="AU780" s="182" t="s">
        <v>158</v>
      </c>
      <c r="AY780" s="18" t="s">
        <v>150</v>
      </c>
      <c r="BE780" s="183">
        <f>IF(N780="základní",J780,0)</f>
        <v>0</v>
      </c>
      <c r="BF780" s="183">
        <f>IF(N780="snížená",J780,0)</f>
        <v>0</v>
      </c>
      <c r="BG780" s="183">
        <f>IF(N780="zákl. přenesená",J780,0)</f>
        <v>0</v>
      </c>
      <c r="BH780" s="183">
        <f>IF(N780="sníž. přenesená",J780,0)</f>
        <v>0</v>
      </c>
      <c r="BI780" s="183">
        <f>IF(N780="nulová",J780,0)</f>
        <v>0</v>
      </c>
      <c r="BJ780" s="18" t="s">
        <v>158</v>
      </c>
      <c r="BK780" s="183">
        <f>ROUND(I780*H780,2)</f>
        <v>0</v>
      </c>
      <c r="BL780" s="18" t="s">
        <v>243</v>
      </c>
      <c r="BM780" s="182" t="s">
        <v>982</v>
      </c>
    </row>
    <row r="781" s="14" customFormat="1">
      <c r="A781" s="14"/>
      <c r="B781" s="192"/>
      <c r="C781" s="14"/>
      <c r="D781" s="185" t="s">
        <v>160</v>
      </c>
      <c r="E781" s="193" t="s">
        <v>1</v>
      </c>
      <c r="F781" s="194" t="s">
        <v>226</v>
      </c>
      <c r="G781" s="14"/>
      <c r="H781" s="195">
        <v>11.64</v>
      </c>
      <c r="I781" s="196"/>
      <c r="J781" s="14"/>
      <c r="K781" s="14"/>
      <c r="L781" s="192"/>
      <c r="M781" s="197"/>
      <c r="N781" s="198"/>
      <c r="O781" s="198"/>
      <c r="P781" s="198"/>
      <c r="Q781" s="198"/>
      <c r="R781" s="198"/>
      <c r="S781" s="198"/>
      <c r="T781" s="19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193" t="s">
        <v>160</v>
      </c>
      <c r="AU781" s="193" t="s">
        <v>158</v>
      </c>
      <c r="AV781" s="14" t="s">
        <v>158</v>
      </c>
      <c r="AW781" s="14" t="s">
        <v>32</v>
      </c>
      <c r="AX781" s="14" t="s">
        <v>77</v>
      </c>
      <c r="AY781" s="193" t="s">
        <v>150</v>
      </c>
    </row>
    <row r="782" s="15" customFormat="1">
      <c r="A782" s="15"/>
      <c r="B782" s="200"/>
      <c r="C782" s="15"/>
      <c r="D782" s="185" t="s">
        <v>160</v>
      </c>
      <c r="E782" s="201" t="s">
        <v>1</v>
      </c>
      <c r="F782" s="202" t="s">
        <v>163</v>
      </c>
      <c r="G782" s="15"/>
      <c r="H782" s="203">
        <v>11.64</v>
      </c>
      <c r="I782" s="204"/>
      <c r="J782" s="15"/>
      <c r="K782" s="15"/>
      <c r="L782" s="200"/>
      <c r="M782" s="205"/>
      <c r="N782" s="206"/>
      <c r="O782" s="206"/>
      <c r="P782" s="206"/>
      <c r="Q782" s="206"/>
      <c r="R782" s="206"/>
      <c r="S782" s="206"/>
      <c r="T782" s="207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01" t="s">
        <v>160</v>
      </c>
      <c r="AU782" s="201" t="s">
        <v>158</v>
      </c>
      <c r="AV782" s="15" t="s">
        <v>157</v>
      </c>
      <c r="AW782" s="15" t="s">
        <v>32</v>
      </c>
      <c r="AX782" s="15" t="s">
        <v>85</v>
      </c>
      <c r="AY782" s="201" t="s">
        <v>150</v>
      </c>
    </row>
    <row r="783" s="2" customFormat="1" ht="24.15" customHeight="1">
      <c r="A783" s="37"/>
      <c r="B783" s="170"/>
      <c r="C783" s="208" t="s">
        <v>983</v>
      </c>
      <c r="D783" s="208" t="s">
        <v>470</v>
      </c>
      <c r="E783" s="209" t="s">
        <v>984</v>
      </c>
      <c r="F783" s="210" t="s">
        <v>985</v>
      </c>
      <c r="G783" s="211" t="s">
        <v>155</v>
      </c>
      <c r="H783" s="212">
        <v>12.222</v>
      </c>
      <c r="I783" s="213"/>
      <c r="J783" s="214">
        <f>ROUND(I783*H783,2)</f>
        <v>0</v>
      </c>
      <c r="K783" s="210" t="s">
        <v>156</v>
      </c>
      <c r="L783" s="215"/>
      <c r="M783" s="216" t="s">
        <v>1</v>
      </c>
      <c r="N783" s="217" t="s">
        <v>43</v>
      </c>
      <c r="O783" s="76"/>
      <c r="P783" s="180">
        <f>O783*H783</f>
        <v>0</v>
      </c>
      <c r="Q783" s="180">
        <v>0.0029</v>
      </c>
      <c r="R783" s="180">
        <f>Q783*H783</f>
        <v>0.0354438</v>
      </c>
      <c r="S783" s="180">
        <v>0</v>
      </c>
      <c r="T783" s="181">
        <f>S783*H783</f>
        <v>0</v>
      </c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R783" s="182" t="s">
        <v>342</v>
      </c>
      <c r="AT783" s="182" t="s">
        <v>470</v>
      </c>
      <c r="AU783" s="182" t="s">
        <v>158</v>
      </c>
      <c r="AY783" s="18" t="s">
        <v>150</v>
      </c>
      <c r="BE783" s="183">
        <f>IF(N783="základní",J783,0)</f>
        <v>0</v>
      </c>
      <c r="BF783" s="183">
        <f>IF(N783="snížená",J783,0)</f>
        <v>0</v>
      </c>
      <c r="BG783" s="183">
        <f>IF(N783="zákl. přenesená",J783,0)</f>
        <v>0</v>
      </c>
      <c r="BH783" s="183">
        <f>IF(N783="sníž. přenesená",J783,0)</f>
        <v>0</v>
      </c>
      <c r="BI783" s="183">
        <f>IF(N783="nulová",J783,0)</f>
        <v>0</v>
      </c>
      <c r="BJ783" s="18" t="s">
        <v>158</v>
      </c>
      <c r="BK783" s="183">
        <f>ROUND(I783*H783,2)</f>
        <v>0</v>
      </c>
      <c r="BL783" s="18" t="s">
        <v>243</v>
      </c>
      <c r="BM783" s="182" t="s">
        <v>986</v>
      </c>
    </row>
    <row r="784" s="14" customFormat="1">
      <c r="A784" s="14"/>
      <c r="B784" s="192"/>
      <c r="C784" s="14"/>
      <c r="D784" s="185" t="s">
        <v>160</v>
      </c>
      <c r="E784" s="14"/>
      <c r="F784" s="194" t="s">
        <v>987</v>
      </c>
      <c r="G784" s="14"/>
      <c r="H784" s="195">
        <v>12.222</v>
      </c>
      <c r="I784" s="196"/>
      <c r="J784" s="14"/>
      <c r="K784" s="14"/>
      <c r="L784" s="192"/>
      <c r="M784" s="197"/>
      <c r="N784" s="198"/>
      <c r="O784" s="198"/>
      <c r="P784" s="198"/>
      <c r="Q784" s="198"/>
      <c r="R784" s="198"/>
      <c r="S784" s="198"/>
      <c r="T784" s="19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193" t="s">
        <v>160</v>
      </c>
      <c r="AU784" s="193" t="s">
        <v>158</v>
      </c>
      <c r="AV784" s="14" t="s">
        <v>158</v>
      </c>
      <c r="AW784" s="14" t="s">
        <v>3</v>
      </c>
      <c r="AX784" s="14" t="s">
        <v>85</v>
      </c>
      <c r="AY784" s="193" t="s">
        <v>150</v>
      </c>
    </row>
    <row r="785" s="2" customFormat="1" ht="24.15" customHeight="1">
      <c r="A785" s="37"/>
      <c r="B785" s="170"/>
      <c r="C785" s="171" t="s">
        <v>988</v>
      </c>
      <c r="D785" s="171" t="s">
        <v>152</v>
      </c>
      <c r="E785" s="172" t="s">
        <v>980</v>
      </c>
      <c r="F785" s="173" t="s">
        <v>981</v>
      </c>
      <c r="G785" s="174" t="s">
        <v>155</v>
      </c>
      <c r="H785" s="175">
        <v>474.194</v>
      </c>
      <c r="I785" s="176"/>
      <c r="J785" s="177">
        <f>ROUND(I785*H785,2)</f>
        <v>0</v>
      </c>
      <c r="K785" s="173" t="s">
        <v>156</v>
      </c>
      <c r="L785" s="38"/>
      <c r="M785" s="178" t="s">
        <v>1</v>
      </c>
      <c r="N785" s="179" t="s">
        <v>43</v>
      </c>
      <c r="O785" s="76"/>
      <c r="P785" s="180">
        <f>O785*H785</f>
        <v>0</v>
      </c>
      <c r="Q785" s="180">
        <v>0</v>
      </c>
      <c r="R785" s="180">
        <f>Q785*H785</f>
        <v>0</v>
      </c>
      <c r="S785" s="180">
        <v>0</v>
      </c>
      <c r="T785" s="181">
        <f>S785*H785</f>
        <v>0</v>
      </c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R785" s="182" t="s">
        <v>243</v>
      </c>
      <c r="AT785" s="182" t="s">
        <v>152</v>
      </c>
      <c r="AU785" s="182" t="s">
        <v>158</v>
      </c>
      <c r="AY785" s="18" t="s">
        <v>150</v>
      </c>
      <c r="BE785" s="183">
        <f>IF(N785="základní",J785,0)</f>
        <v>0</v>
      </c>
      <c r="BF785" s="183">
        <f>IF(N785="snížená",J785,0)</f>
        <v>0</v>
      </c>
      <c r="BG785" s="183">
        <f>IF(N785="zákl. přenesená",J785,0)</f>
        <v>0</v>
      </c>
      <c r="BH785" s="183">
        <f>IF(N785="sníž. přenesená",J785,0)</f>
        <v>0</v>
      </c>
      <c r="BI785" s="183">
        <f>IF(N785="nulová",J785,0)</f>
        <v>0</v>
      </c>
      <c r="BJ785" s="18" t="s">
        <v>158</v>
      </c>
      <c r="BK785" s="183">
        <f>ROUND(I785*H785,2)</f>
        <v>0</v>
      </c>
      <c r="BL785" s="18" t="s">
        <v>243</v>
      </c>
      <c r="BM785" s="182" t="s">
        <v>989</v>
      </c>
    </row>
    <row r="786" s="14" customFormat="1">
      <c r="A786" s="14"/>
      <c r="B786" s="192"/>
      <c r="C786" s="14"/>
      <c r="D786" s="185" t="s">
        <v>160</v>
      </c>
      <c r="E786" s="193" t="s">
        <v>1</v>
      </c>
      <c r="F786" s="194" t="s">
        <v>765</v>
      </c>
      <c r="G786" s="14"/>
      <c r="H786" s="195">
        <v>46.89</v>
      </c>
      <c r="I786" s="196"/>
      <c r="J786" s="14"/>
      <c r="K786" s="14"/>
      <c r="L786" s="192"/>
      <c r="M786" s="197"/>
      <c r="N786" s="198"/>
      <c r="O786" s="198"/>
      <c r="P786" s="198"/>
      <c r="Q786" s="198"/>
      <c r="R786" s="198"/>
      <c r="S786" s="198"/>
      <c r="T786" s="19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193" t="s">
        <v>160</v>
      </c>
      <c r="AU786" s="193" t="s">
        <v>158</v>
      </c>
      <c r="AV786" s="14" t="s">
        <v>158</v>
      </c>
      <c r="AW786" s="14" t="s">
        <v>32</v>
      </c>
      <c r="AX786" s="14" t="s">
        <v>77</v>
      </c>
      <c r="AY786" s="193" t="s">
        <v>150</v>
      </c>
    </row>
    <row r="787" s="14" customFormat="1">
      <c r="A787" s="14"/>
      <c r="B787" s="192"/>
      <c r="C787" s="14"/>
      <c r="D787" s="185" t="s">
        <v>160</v>
      </c>
      <c r="E787" s="193" t="s">
        <v>1</v>
      </c>
      <c r="F787" s="194" t="s">
        <v>766</v>
      </c>
      <c r="G787" s="14"/>
      <c r="H787" s="195">
        <v>19.8</v>
      </c>
      <c r="I787" s="196"/>
      <c r="J787" s="14"/>
      <c r="K787" s="14"/>
      <c r="L787" s="192"/>
      <c r="M787" s="197"/>
      <c r="N787" s="198"/>
      <c r="O787" s="198"/>
      <c r="P787" s="198"/>
      <c r="Q787" s="198"/>
      <c r="R787" s="198"/>
      <c r="S787" s="198"/>
      <c r="T787" s="19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193" t="s">
        <v>160</v>
      </c>
      <c r="AU787" s="193" t="s">
        <v>158</v>
      </c>
      <c r="AV787" s="14" t="s">
        <v>158</v>
      </c>
      <c r="AW787" s="14" t="s">
        <v>32</v>
      </c>
      <c r="AX787" s="14" t="s">
        <v>77</v>
      </c>
      <c r="AY787" s="193" t="s">
        <v>150</v>
      </c>
    </row>
    <row r="788" s="14" customFormat="1">
      <c r="A788" s="14"/>
      <c r="B788" s="192"/>
      <c r="C788" s="14"/>
      <c r="D788" s="185" t="s">
        <v>160</v>
      </c>
      <c r="E788" s="193" t="s">
        <v>1</v>
      </c>
      <c r="F788" s="194" t="s">
        <v>768</v>
      </c>
      <c r="G788" s="14"/>
      <c r="H788" s="195">
        <v>67.343999999999992</v>
      </c>
      <c r="I788" s="196"/>
      <c r="J788" s="14"/>
      <c r="K788" s="14"/>
      <c r="L788" s="192"/>
      <c r="M788" s="197"/>
      <c r="N788" s="198"/>
      <c r="O788" s="198"/>
      <c r="P788" s="198"/>
      <c r="Q788" s="198"/>
      <c r="R788" s="198"/>
      <c r="S788" s="198"/>
      <c r="T788" s="19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193" t="s">
        <v>160</v>
      </c>
      <c r="AU788" s="193" t="s">
        <v>158</v>
      </c>
      <c r="AV788" s="14" t="s">
        <v>158</v>
      </c>
      <c r="AW788" s="14" t="s">
        <v>32</v>
      </c>
      <c r="AX788" s="14" t="s">
        <v>77</v>
      </c>
      <c r="AY788" s="193" t="s">
        <v>150</v>
      </c>
    </row>
    <row r="789" s="14" customFormat="1">
      <c r="A789" s="14"/>
      <c r="B789" s="192"/>
      <c r="C789" s="14"/>
      <c r="D789" s="185" t="s">
        <v>160</v>
      </c>
      <c r="E789" s="193" t="s">
        <v>1</v>
      </c>
      <c r="F789" s="194" t="s">
        <v>769</v>
      </c>
      <c r="G789" s="14"/>
      <c r="H789" s="195">
        <v>75.86</v>
      </c>
      <c r="I789" s="196"/>
      <c r="J789" s="14"/>
      <c r="K789" s="14"/>
      <c r="L789" s="192"/>
      <c r="M789" s="197"/>
      <c r="N789" s="198"/>
      <c r="O789" s="198"/>
      <c r="P789" s="198"/>
      <c r="Q789" s="198"/>
      <c r="R789" s="198"/>
      <c r="S789" s="198"/>
      <c r="T789" s="19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193" t="s">
        <v>160</v>
      </c>
      <c r="AU789" s="193" t="s">
        <v>158</v>
      </c>
      <c r="AV789" s="14" t="s">
        <v>158</v>
      </c>
      <c r="AW789" s="14" t="s">
        <v>32</v>
      </c>
      <c r="AX789" s="14" t="s">
        <v>77</v>
      </c>
      <c r="AY789" s="193" t="s">
        <v>150</v>
      </c>
    </row>
    <row r="790" s="14" customFormat="1">
      <c r="A790" s="14"/>
      <c r="B790" s="192"/>
      <c r="C790" s="14"/>
      <c r="D790" s="185" t="s">
        <v>160</v>
      </c>
      <c r="E790" s="193" t="s">
        <v>1</v>
      </c>
      <c r="F790" s="194" t="s">
        <v>770</v>
      </c>
      <c r="G790" s="14"/>
      <c r="H790" s="195">
        <v>264.3</v>
      </c>
      <c r="I790" s="196"/>
      <c r="J790" s="14"/>
      <c r="K790" s="14"/>
      <c r="L790" s="192"/>
      <c r="M790" s="197"/>
      <c r="N790" s="198"/>
      <c r="O790" s="198"/>
      <c r="P790" s="198"/>
      <c r="Q790" s="198"/>
      <c r="R790" s="198"/>
      <c r="S790" s="198"/>
      <c r="T790" s="19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193" t="s">
        <v>160</v>
      </c>
      <c r="AU790" s="193" t="s">
        <v>158</v>
      </c>
      <c r="AV790" s="14" t="s">
        <v>158</v>
      </c>
      <c r="AW790" s="14" t="s">
        <v>32</v>
      </c>
      <c r="AX790" s="14" t="s">
        <v>77</v>
      </c>
      <c r="AY790" s="193" t="s">
        <v>150</v>
      </c>
    </row>
    <row r="791" s="15" customFormat="1">
      <c r="A791" s="15"/>
      <c r="B791" s="200"/>
      <c r="C791" s="15"/>
      <c r="D791" s="185" t="s">
        <v>160</v>
      </c>
      <c r="E791" s="201" t="s">
        <v>1</v>
      </c>
      <c r="F791" s="202" t="s">
        <v>163</v>
      </c>
      <c r="G791" s="15"/>
      <c r="H791" s="203">
        <v>474.194</v>
      </c>
      <c r="I791" s="204"/>
      <c r="J791" s="15"/>
      <c r="K791" s="15"/>
      <c r="L791" s="200"/>
      <c r="M791" s="205"/>
      <c r="N791" s="206"/>
      <c r="O791" s="206"/>
      <c r="P791" s="206"/>
      <c r="Q791" s="206"/>
      <c r="R791" s="206"/>
      <c r="S791" s="206"/>
      <c r="T791" s="207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01" t="s">
        <v>160</v>
      </c>
      <c r="AU791" s="201" t="s">
        <v>158</v>
      </c>
      <c r="AV791" s="15" t="s">
        <v>157</v>
      </c>
      <c r="AW791" s="15" t="s">
        <v>32</v>
      </c>
      <c r="AX791" s="15" t="s">
        <v>85</v>
      </c>
      <c r="AY791" s="201" t="s">
        <v>150</v>
      </c>
    </row>
    <row r="792" s="2" customFormat="1" ht="24.15" customHeight="1">
      <c r="A792" s="37"/>
      <c r="B792" s="170"/>
      <c r="C792" s="208" t="s">
        <v>990</v>
      </c>
      <c r="D792" s="208" t="s">
        <v>470</v>
      </c>
      <c r="E792" s="209" t="s">
        <v>991</v>
      </c>
      <c r="F792" s="210" t="s">
        <v>992</v>
      </c>
      <c r="G792" s="211" t="s">
        <v>155</v>
      </c>
      <c r="H792" s="212">
        <v>497.904</v>
      </c>
      <c r="I792" s="213"/>
      <c r="J792" s="214">
        <f>ROUND(I792*H792,2)</f>
        <v>0</v>
      </c>
      <c r="K792" s="210" t="s">
        <v>156</v>
      </c>
      <c r="L792" s="215"/>
      <c r="M792" s="216" t="s">
        <v>1</v>
      </c>
      <c r="N792" s="217" t="s">
        <v>43</v>
      </c>
      <c r="O792" s="76"/>
      <c r="P792" s="180">
        <f>O792*H792</f>
        <v>0</v>
      </c>
      <c r="Q792" s="180">
        <v>0.0011999999999999998</v>
      </c>
      <c r="R792" s="180">
        <f>Q792*H792</f>
        <v>0.5974848</v>
      </c>
      <c r="S792" s="180">
        <v>0</v>
      </c>
      <c r="T792" s="181">
        <f>S792*H792</f>
        <v>0</v>
      </c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R792" s="182" t="s">
        <v>342</v>
      </c>
      <c r="AT792" s="182" t="s">
        <v>470</v>
      </c>
      <c r="AU792" s="182" t="s">
        <v>158</v>
      </c>
      <c r="AY792" s="18" t="s">
        <v>150</v>
      </c>
      <c r="BE792" s="183">
        <f>IF(N792="základní",J792,0)</f>
        <v>0</v>
      </c>
      <c r="BF792" s="183">
        <f>IF(N792="snížená",J792,0)</f>
        <v>0</v>
      </c>
      <c r="BG792" s="183">
        <f>IF(N792="zákl. přenesená",J792,0)</f>
        <v>0</v>
      </c>
      <c r="BH792" s="183">
        <f>IF(N792="sníž. přenesená",J792,0)</f>
        <v>0</v>
      </c>
      <c r="BI792" s="183">
        <f>IF(N792="nulová",J792,0)</f>
        <v>0</v>
      </c>
      <c r="BJ792" s="18" t="s">
        <v>158</v>
      </c>
      <c r="BK792" s="183">
        <f>ROUND(I792*H792,2)</f>
        <v>0</v>
      </c>
      <c r="BL792" s="18" t="s">
        <v>243</v>
      </c>
      <c r="BM792" s="182" t="s">
        <v>993</v>
      </c>
    </row>
    <row r="793" s="14" customFormat="1">
      <c r="A793" s="14"/>
      <c r="B793" s="192"/>
      <c r="C793" s="14"/>
      <c r="D793" s="185" t="s">
        <v>160</v>
      </c>
      <c r="E793" s="14"/>
      <c r="F793" s="194" t="s">
        <v>994</v>
      </c>
      <c r="G793" s="14"/>
      <c r="H793" s="195">
        <v>497.904</v>
      </c>
      <c r="I793" s="196"/>
      <c r="J793" s="14"/>
      <c r="K793" s="14"/>
      <c r="L793" s="192"/>
      <c r="M793" s="197"/>
      <c r="N793" s="198"/>
      <c r="O793" s="198"/>
      <c r="P793" s="198"/>
      <c r="Q793" s="198"/>
      <c r="R793" s="198"/>
      <c r="S793" s="198"/>
      <c r="T793" s="19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193" t="s">
        <v>160</v>
      </c>
      <c r="AU793" s="193" t="s">
        <v>158</v>
      </c>
      <c r="AV793" s="14" t="s">
        <v>158</v>
      </c>
      <c r="AW793" s="14" t="s">
        <v>3</v>
      </c>
      <c r="AX793" s="14" t="s">
        <v>85</v>
      </c>
      <c r="AY793" s="193" t="s">
        <v>150</v>
      </c>
    </row>
    <row r="794" s="2" customFormat="1" ht="24.15" customHeight="1">
      <c r="A794" s="37"/>
      <c r="B794" s="170"/>
      <c r="C794" s="171" t="s">
        <v>995</v>
      </c>
      <c r="D794" s="171" t="s">
        <v>152</v>
      </c>
      <c r="E794" s="172" t="s">
        <v>980</v>
      </c>
      <c r="F794" s="173" t="s">
        <v>981</v>
      </c>
      <c r="G794" s="174" t="s">
        <v>155</v>
      </c>
      <c r="H794" s="175">
        <v>64.788</v>
      </c>
      <c r="I794" s="176"/>
      <c r="J794" s="177">
        <f>ROUND(I794*H794,2)</f>
        <v>0</v>
      </c>
      <c r="K794" s="173" t="s">
        <v>156</v>
      </c>
      <c r="L794" s="38"/>
      <c r="M794" s="178" t="s">
        <v>1</v>
      </c>
      <c r="N794" s="179" t="s">
        <v>43</v>
      </c>
      <c r="O794" s="76"/>
      <c r="P794" s="180">
        <f>O794*H794</f>
        <v>0</v>
      </c>
      <c r="Q794" s="180">
        <v>0</v>
      </c>
      <c r="R794" s="180">
        <f>Q794*H794</f>
        <v>0</v>
      </c>
      <c r="S794" s="180">
        <v>0</v>
      </c>
      <c r="T794" s="181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182" t="s">
        <v>157</v>
      </c>
      <c r="AT794" s="182" t="s">
        <v>152</v>
      </c>
      <c r="AU794" s="182" t="s">
        <v>158</v>
      </c>
      <c r="AY794" s="18" t="s">
        <v>150</v>
      </c>
      <c r="BE794" s="183">
        <f>IF(N794="základní",J794,0)</f>
        <v>0</v>
      </c>
      <c r="BF794" s="183">
        <f>IF(N794="snížená",J794,0)</f>
        <v>0</v>
      </c>
      <c r="BG794" s="183">
        <f>IF(N794="zákl. přenesená",J794,0)</f>
        <v>0</v>
      </c>
      <c r="BH794" s="183">
        <f>IF(N794="sníž. přenesená",J794,0)</f>
        <v>0</v>
      </c>
      <c r="BI794" s="183">
        <f>IF(N794="nulová",J794,0)</f>
        <v>0</v>
      </c>
      <c r="BJ794" s="18" t="s">
        <v>158</v>
      </c>
      <c r="BK794" s="183">
        <f>ROUND(I794*H794,2)</f>
        <v>0</v>
      </c>
      <c r="BL794" s="18" t="s">
        <v>157</v>
      </c>
      <c r="BM794" s="182" t="s">
        <v>996</v>
      </c>
    </row>
    <row r="795" s="14" customFormat="1">
      <c r="A795" s="14"/>
      <c r="B795" s="192"/>
      <c r="C795" s="14"/>
      <c r="D795" s="185" t="s">
        <v>160</v>
      </c>
      <c r="E795" s="193" t="s">
        <v>1</v>
      </c>
      <c r="F795" s="194" t="s">
        <v>997</v>
      </c>
      <c r="G795" s="14"/>
      <c r="H795" s="195">
        <v>64.788</v>
      </c>
      <c r="I795" s="196"/>
      <c r="J795" s="14"/>
      <c r="K795" s="14"/>
      <c r="L795" s="192"/>
      <c r="M795" s="197"/>
      <c r="N795" s="198"/>
      <c r="O795" s="198"/>
      <c r="P795" s="198"/>
      <c r="Q795" s="198"/>
      <c r="R795" s="198"/>
      <c r="S795" s="198"/>
      <c r="T795" s="19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193" t="s">
        <v>160</v>
      </c>
      <c r="AU795" s="193" t="s">
        <v>158</v>
      </c>
      <c r="AV795" s="14" t="s">
        <v>158</v>
      </c>
      <c r="AW795" s="14" t="s">
        <v>32</v>
      </c>
      <c r="AX795" s="14" t="s">
        <v>77</v>
      </c>
      <c r="AY795" s="193" t="s">
        <v>150</v>
      </c>
    </row>
    <row r="796" s="15" customFormat="1">
      <c r="A796" s="15"/>
      <c r="B796" s="200"/>
      <c r="C796" s="15"/>
      <c r="D796" s="185" t="s">
        <v>160</v>
      </c>
      <c r="E796" s="201" t="s">
        <v>1</v>
      </c>
      <c r="F796" s="202" t="s">
        <v>163</v>
      </c>
      <c r="G796" s="15"/>
      <c r="H796" s="203">
        <v>64.788</v>
      </c>
      <c r="I796" s="204"/>
      <c r="J796" s="15"/>
      <c r="K796" s="15"/>
      <c r="L796" s="200"/>
      <c r="M796" s="205"/>
      <c r="N796" s="206"/>
      <c r="O796" s="206"/>
      <c r="P796" s="206"/>
      <c r="Q796" s="206"/>
      <c r="R796" s="206"/>
      <c r="S796" s="206"/>
      <c r="T796" s="207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01" t="s">
        <v>160</v>
      </c>
      <c r="AU796" s="201" t="s">
        <v>158</v>
      </c>
      <c r="AV796" s="15" t="s">
        <v>157</v>
      </c>
      <c r="AW796" s="15" t="s">
        <v>32</v>
      </c>
      <c r="AX796" s="15" t="s">
        <v>85</v>
      </c>
      <c r="AY796" s="201" t="s">
        <v>150</v>
      </c>
    </row>
    <row r="797" s="2" customFormat="1" ht="24.15" customHeight="1">
      <c r="A797" s="37"/>
      <c r="B797" s="170"/>
      <c r="C797" s="208" t="s">
        <v>998</v>
      </c>
      <c r="D797" s="208" t="s">
        <v>470</v>
      </c>
      <c r="E797" s="209" t="s">
        <v>999</v>
      </c>
      <c r="F797" s="210" t="s">
        <v>1000</v>
      </c>
      <c r="G797" s="211" t="s">
        <v>155</v>
      </c>
      <c r="H797" s="212">
        <v>68.027</v>
      </c>
      <c r="I797" s="213"/>
      <c r="J797" s="214">
        <f>ROUND(I797*H797,2)</f>
        <v>0</v>
      </c>
      <c r="K797" s="210" t="s">
        <v>156</v>
      </c>
      <c r="L797" s="215"/>
      <c r="M797" s="216" t="s">
        <v>1</v>
      </c>
      <c r="N797" s="217" t="s">
        <v>43</v>
      </c>
      <c r="O797" s="76"/>
      <c r="P797" s="180">
        <f>O797*H797</f>
        <v>0</v>
      </c>
      <c r="Q797" s="180">
        <v>0.0045</v>
      </c>
      <c r="R797" s="180">
        <f>Q797*H797</f>
        <v>0.30612149999999996</v>
      </c>
      <c r="S797" s="180">
        <v>0</v>
      </c>
      <c r="T797" s="181">
        <f>S797*H797</f>
        <v>0</v>
      </c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R797" s="182" t="s">
        <v>203</v>
      </c>
      <c r="AT797" s="182" t="s">
        <v>470</v>
      </c>
      <c r="AU797" s="182" t="s">
        <v>158</v>
      </c>
      <c r="AY797" s="18" t="s">
        <v>150</v>
      </c>
      <c r="BE797" s="183">
        <f>IF(N797="základní",J797,0)</f>
        <v>0</v>
      </c>
      <c r="BF797" s="183">
        <f>IF(N797="snížená",J797,0)</f>
        <v>0</v>
      </c>
      <c r="BG797" s="183">
        <f>IF(N797="zákl. přenesená",J797,0)</f>
        <v>0</v>
      </c>
      <c r="BH797" s="183">
        <f>IF(N797="sníž. přenesená",J797,0)</f>
        <v>0</v>
      </c>
      <c r="BI797" s="183">
        <f>IF(N797="nulová",J797,0)</f>
        <v>0</v>
      </c>
      <c r="BJ797" s="18" t="s">
        <v>158</v>
      </c>
      <c r="BK797" s="183">
        <f>ROUND(I797*H797,2)</f>
        <v>0</v>
      </c>
      <c r="BL797" s="18" t="s">
        <v>157</v>
      </c>
      <c r="BM797" s="182" t="s">
        <v>1001</v>
      </c>
    </row>
    <row r="798" s="14" customFormat="1">
      <c r="A798" s="14"/>
      <c r="B798" s="192"/>
      <c r="C798" s="14"/>
      <c r="D798" s="185" t="s">
        <v>160</v>
      </c>
      <c r="E798" s="14"/>
      <c r="F798" s="194" t="s">
        <v>1002</v>
      </c>
      <c r="G798" s="14"/>
      <c r="H798" s="195">
        <v>68.027</v>
      </c>
      <c r="I798" s="196"/>
      <c r="J798" s="14"/>
      <c r="K798" s="14"/>
      <c r="L798" s="192"/>
      <c r="M798" s="197"/>
      <c r="N798" s="198"/>
      <c r="O798" s="198"/>
      <c r="P798" s="198"/>
      <c r="Q798" s="198"/>
      <c r="R798" s="198"/>
      <c r="S798" s="198"/>
      <c r="T798" s="19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193" t="s">
        <v>160</v>
      </c>
      <c r="AU798" s="193" t="s">
        <v>158</v>
      </c>
      <c r="AV798" s="14" t="s">
        <v>158</v>
      </c>
      <c r="AW798" s="14" t="s">
        <v>3</v>
      </c>
      <c r="AX798" s="14" t="s">
        <v>85</v>
      </c>
      <c r="AY798" s="193" t="s">
        <v>150</v>
      </c>
    </row>
    <row r="799" s="2" customFormat="1" ht="24.15" customHeight="1">
      <c r="A799" s="37"/>
      <c r="B799" s="170"/>
      <c r="C799" s="171" t="s">
        <v>1003</v>
      </c>
      <c r="D799" s="171" t="s">
        <v>152</v>
      </c>
      <c r="E799" s="172" t="s">
        <v>980</v>
      </c>
      <c r="F799" s="173" t="s">
        <v>981</v>
      </c>
      <c r="G799" s="174" t="s">
        <v>155</v>
      </c>
      <c r="H799" s="175">
        <v>30.1</v>
      </c>
      <c r="I799" s="176"/>
      <c r="J799" s="177">
        <f>ROUND(I799*H799,2)</f>
        <v>0</v>
      </c>
      <c r="K799" s="173" t="s">
        <v>156</v>
      </c>
      <c r="L799" s="38"/>
      <c r="M799" s="178" t="s">
        <v>1</v>
      </c>
      <c r="N799" s="179" t="s">
        <v>43</v>
      </c>
      <c r="O799" s="76"/>
      <c r="P799" s="180">
        <f>O799*H799</f>
        <v>0</v>
      </c>
      <c r="Q799" s="180">
        <v>0</v>
      </c>
      <c r="R799" s="180">
        <f>Q799*H799</f>
        <v>0</v>
      </c>
      <c r="S799" s="180">
        <v>0</v>
      </c>
      <c r="T799" s="181">
        <f>S799*H799</f>
        <v>0</v>
      </c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R799" s="182" t="s">
        <v>243</v>
      </c>
      <c r="AT799" s="182" t="s">
        <v>152</v>
      </c>
      <c r="AU799" s="182" t="s">
        <v>158</v>
      </c>
      <c r="AY799" s="18" t="s">
        <v>150</v>
      </c>
      <c r="BE799" s="183">
        <f>IF(N799="základní",J799,0)</f>
        <v>0</v>
      </c>
      <c r="BF799" s="183">
        <f>IF(N799="snížená",J799,0)</f>
        <v>0</v>
      </c>
      <c r="BG799" s="183">
        <f>IF(N799="zákl. přenesená",J799,0)</f>
        <v>0</v>
      </c>
      <c r="BH799" s="183">
        <f>IF(N799="sníž. přenesená",J799,0)</f>
        <v>0</v>
      </c>
      <c r="BI799" s="183">
        <f>IF(N799="nulová",J799,0)</f>
        <v>0</v>
      </c>
      <c r="BJ799" s="18" t="s">
        <v>158</v>
      </c>
      <c r="BK799" s="183">
        <f>ROUND(I799*H799,2)</f>
        <v>0</v>
      </c>
      <c r="BL799" s="18" t="s">
        <v>243</v>
      </c>
      <c r="BM799" s="182" t="s">
        <v>1004</v>
      </c>
    </row>
    <row r="800" s="14" customFormat="1">
      <c r="A800" s="14"/>
      <c r="B800" s="192"/>
      <c r="C800" s="14"/>
      <c r="D800" s="185" t="s">
        <v>160</v>
      </c>
      <c r="E800" s="193" t="s">
        <v>1</v>
      </c>
      <c r="F800" s="194" t="s">
        <v>767</v>
      </c>
      <c r="G800" s="14"/>
      <c r="H800" s="195">
        <v>30.1</v>
      </c>
      <c r="I800" s="196"/>
      <c r="J800" s="14"/>
      <c r="K800" s="14"/>
      <c r="L800" s="192"/>
      <c r="M800" s="197"/>
      <c r="N800" s="198"/>
      <c r="O800" s="198"/>
      <c r="P800" s="198"/>
      <c r="Q800" s="198"/>
      <c r="R800" s="198"/>
      <c r="S800" s="198"/>
      <c r="T800" s="19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193" t="s">
        <v>160</v>
      </c>
      <c r="AU800" s="193" t="s">
        <v>158</v>
      </c>
      <c r="AV800" s="14" t="s">
        <v>158</v>
      </c>
      <c r="AW800" s="14" t="s">
        <v>32</v>
      </c>
      <c r="AX800" s="14" t="s">
        <v>77</v>
      </c>
      <c r="AY800" s="193" t="s">
        <v>150</v>
      </c>
    </row>
    <row r="801" s="15" customFormat="1">
      <c r="A801" s="15"/>
      <c r="B801" s="200"/>
      <c r="C801" s="15"/>
      <c r="D801" s="185" t="s">
        <v>160</v>
      </c>
      <c r="E801" s="201" t="s">
        <v>1</v>
      </c>
      <c r="F801" s="202" t="s">
        <v>163</v>
      </c>
      <c r="G801" s="15"/>
      <c r="H801" s="203">
        <v>30.1</v>
      </c>
      <c r="I801" s="204"/>
      <c r="J801" s="15"/>
      <c r="K801" s="15"/>
      <c r="L801" s="200"/>
      <c r="M801" s="205"/>
      <c r="N801" s="206"/>
      <c r="O801" s="206"/>
      <c r="P801" s="206"/>
      <c r="Q801" s="206"/>
      <c r="R801" s="206"/>
      <c r="S801" s="206"/>
      <c r="T801" s="207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T801" s="201" t="s">
        <v>160</v>
      </c>
      <c r="AU801" s="201" t="s">
        <v>158</v>
      </c>
      <c r="AV801" s="15" t="s">
        <v>157</v>
      </c>
      <c r="AW801" s="15" t="s">
        <v>32</v>
      </c>
      <c r="AX801" s="15" t="s">
        <v>85</v>
      </c>
      <c r="AY801" s="201" t="s">
        <v>150</v>
      </c>
    </row>
    <row r="802" s="2" customFormat="1" ht="24.15" customHeight="1">
      <c r="A802" s="37"/>
      <c r="B802" s="170"/>
      <c r="C802" s="208" t="s">
        <v>1005</v>
      </c>
      <c r="D802" s="208" t="s">
        <v>470</v>
      </c>
      <c r="E802" s="209" t="s">
        <v>1006</v>
      </c>
      <c r="F802" s="210" t="s">
        <v>1007</v>
      </c>
      <c r="G802" s="211" t="s">
        <v>155</v>
      </c>
      <c r="H802" s="212">
        <v>31.605</v>
      </c>
      <c r="I802" s="213"/>
      <c r="J802" s="214">
        <f>ROUND(I802*H802,2)</f>
        <v>0</v>
      </c>
      <c r="K802" s="210" t="s">
        <v>156</v>
      </c>
      <c r="L802" s="215"/>
      <c r="M802" s="216" t="s">
        <v>1</v>
      </c>
      <c r="N802" s="217" t="s">
        <v>43</v>
      </c>
      <c r="O802" s="76"/>
      <c r="P802" s="180">
        <f>O802*H802</f>
        <v>0</v>
      </c>
      <c r="Q802" s="180">
        <v>0.0009</v>
      </c>
      <c r="R802" s="180">
        <f>Q802*H802</f>
        <v>0.0284445</v>
      </c>
      <c r="S802" s="180">
        <v>0</v>
      </c>
      <c r="T802" s="181">
        <f>S802*H802</f>
        <v>0</v>
      </c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R802" s="182" t="s">
        <v>342</v>
      </c>
      <c r="AT802" s="182" t="s">
        <v>470</v>
      </c>
      <c r="AU802" s="182" t="s">
        <v>158</v>
      </c>
      <c r="AY802" s="18" t="s">
        <v>150</v>
      </c>
      <c r="BE802" s="183">
        <f>IF(N802="základní",J802,0)</f>
        <v>0</v>
      </c>
      <c r="BF802" s="183">
        <f>IF(N802="snížená",J802,0)</f>
        <v>0</v>
      </c>
      <c r="BG802" s="183">
        <f>IF(N802="zákl. přenesená",J802,0)</f>
        <v>0</v>
      </c>
      <c r="BH802" s="183">
        <f>IF(N802="sníž. přenesená",J802,0)</f>
        <v>0</v>
      </c>
      <c r="BI802" s="183">
        <f>IF(N802="nulová",J802,0)</f>
        <v>0</v>
      </c>
      <c r="BJ802" s="18" t="s">
        <v>158</v>
      </c>
      <c r="BK802" s="183">
        <f>ROUND(I802*H802,2)</f>
        <v>0</v>
      </c>
      <c r="BL802" s="18" t="s">
        <v>243</v>
      </c>
      <c r="BM802" s="182" t="s">
        <v>1008</v>
      </c>
    </row>
    <row r="803" s="14" customFormat="1">
      <c r="A803" s="14"/>
      <c r="B803" s="192"/>
      <c r="C803" s="14"/>
      <c r="D803" s="185" t="s">
        <v>160</v>
      </c>
      <c r="E803" s="14"/>
      <c r="F803" s="194" t="s">
        <v>1009</v>
      </c>
      <c r="G803" s="14"/>
      <c r="H803" s="195">
        <v>31.605</v>
      </c>
      <c r="I803" s="196"/>
      <c r="J803" s="14"/>
      <c r="K803" s="14"/>
      <c r="L803" s="192"/>
      <c r="M803" s="197"/>
      <c r="N803" s="198"/>
      <c r="O803" s="198"/>
      <c r="P803" s="198"/>
      <c r="Q803" s="198"/>
      <c r="R803" s="198"/>
      <c r="S803" s="198"/>
      <c r="T803" s="19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193" t="s">
        <v>160</v>
      </c>
      <c r="AU803" s="193" t="s">
        <v>158</v>
      </c>
      <c r="AV803" s="14" t="s">
        <v>158</v>
      </c>
      <c r="AW803" s="14" t="s">
        <v>3</v>
      </c>
      <c r="AX803" s="14" t="s">
        <v>85</v>
      </c>
      <c r="AY803" s="193" t="s">
        <v>150</v>
      </c>
    </row>
    <row r="804" s="2" customFormat="1" ht="33" customHeight="1">
      <c r="A804" s="37"/>
      <c r="B804" s="170"/>
      <c r="C804" s="171" t="s">
        <v>1010</v>
      </c>
      <c r="D804" s="171" t="s">
        <v>152</v>
      </c>
      <c r="E804" s="172" t="s">
        <v>1011</v>
      </c>
      <c r="F804" s="173" t="s">
        <v>1012</v>
      </c>
      <c r="G804" s="174" t="s">
        <v>155</v>
      </c>
      <c r="H804" s="175">
        <v>207.36</v>
      </c>
      <c r="I804" s="176"/>
      <c r="J804" s="177">
        <f>ROUND(I804*H804,2)</f>
        <v>0</v>
      </c>
      <c r="K804" s="173" t="s">
        <v>156</v>
      </c>
      <c r="L804" s="38"/>
      <c r="M804" s="178" t="s">
        <v>1</v>
      </c>
      <c r="N804" s="179" t="s">
        <v>43</v>
      </c>
      <c r="O804" s="76"/>
      <c r="P804" s="180">
        <f>O804*H804</f>
        <v>0</v>
      </c>
      <c r="Q804" s="180">
        <v>5E-05</v>
      </c>
      <c r="R804" s="180">
        <f>Q804*H804</f>
        <v>0.010368</v>
      </c>
      <c r="S804" s="180">
        <v>0</v>
      </c>
      <c r="T804" s="181">
        <f>S804*H804</f>
        <v>0</v>
      </c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R804" s="182" t="s">
        <v>243</v>
      </c>
      <c r="AT804" s="182" t="s">
        <v>152</v>
      </c>
      <c r="AU804" s="182" t="s">
        <v>158</v>
      </c>
      <c r="AY804" s="18" t="s">
        <v>150</v>
      </c>
      <c r="BE804" s="183">
        <f>IF(N804="základní",J804,0)</f>
        <v>0</v>
      </c>
      <c r="BF804" s="183">
        <f>IF(N804="snížená",J804,0)</f>
        <v>0</v>
      </c>
      <c r="BG804" s="183">
        <f>IF(N804="zákl. přenesená",J804,0)</f>
        <v>0</v>
      </c>
      <c r="BH804" s="183">
        <f>IF(N804="sníž. přenesená",J804,0)</f>
        <v>0</v>
      </c>
      <c r="BI804" s="183">
        <f>IF(N804="nulová",J804,0)</f>
        <v>0</v>
      </c>
      <c r="BJ804" s="18" t="s">
        <v>158</v>
      </c>
      <c r="BK804" s="183">
        <f>ROUND(I804*H804,2)</f>
        <v>0</v>
      </c>
      <c r="BL804" s="18" t="s">
        <v>243</v>
      </c>
      <c r="BM804" s="182" t="s">
        <v>1013</v>
      </c>
    </row>
    <row r="805" s="13" customFormat="1">
      <c r="A805" s="13"/>
      <c r="B805" s="184"/>
      <c r="C805" s="13"/>
      <c r="D805" s="185" t="s">
        <v>160</v>
      </c>
      <c r="E805" s="186" t="s">
        <v>1</v>
      </c>
      <c r="F805" s="187" t="s">
        <v>893</v>
      </c>
      <c r="G805" s="13"/>
      <c r="H805" s="186" t="s">
        <v>1</v>
      </c>
      <c r="I805" s="188"/>
      <c r="J805" s="13"/>
      <c r="K805" s="13"/>
      <c r="L805" s="184"/>
      <c r="M805" s="189"/>
      <c r="N805" s="190"/>
      <c r="O805" s="190"/>
      <c r="P805" s="190"/>
      <c r="Q805" s="190"/>
      <c r="R805" s="190"/>
      <c r="S805" s="190"/>
      <c r="T805" s="191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186" t="s">
        <v>160</v>
      </c>
      <c r="AU805" s="186" t="s">
        <v>158</v>
      </c>
      <c r="AV805" s="13" t="s">
        <v>85</v>
      </c>
      <c r="AW805" s="13" t="s">
        <v>32</v>
      </c>
      <c r="AX805" s="13" t="s">
        <v>77</v>
      </c>
      <c r="AY805" s="186" t="s">
        <v>150</v>
      </c>
    </row>
    <row r="806" s="14" customFormat="1">
      <c r="A806" s="14"/>
      <c r="B806" s="192"/>
      <c r="C806" s="14"/>
      <c r="D806" s="185" t="s">
        <v>160</v>
      </c>
      <c r="E806" s="193" t="s">
        <v>1</v>
      </c>
      <c r="F806" s="194" t="s">
        <v>894</v>
      </c>
      <c r="G806" s="14"/>
      <c r="H806" s="195">
        <v>130.56</v>
      </c>
      <c r="I806" s="196"/>
      <c r="J806" s="14"/>
      <c r="K806" s="14"/>
      <c r="L806" s="192"/>
      <c r="M806" s="197"/>
      <c r="N806" s="198"/>
      <c r="O806" s="198"/>
      <c r="P806" s="198"/>
      <c r="Q806" s="198"/>
      <c r="R806" s="198"/>
      <c r="S806" s="198"/>
      <c r="T806" s="19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193" t="s">
        <v>160</v>
      </c>
      <c r="AU806" s="193" t="s">
        <v>158</v>
      </c>
      <c r="AV806" s="14" t="s">
        <v>158</v>
      </c>
      <c r="AW806" s="14" t="s">
        <v>32</v>
      </c>
      <c r="AX806" s="14" t="s">
        <v>77</v>
      </c>
      <c r="AY806" s="193" t="s">
        <v>150</v>
      </c>
    </row>
    <row r="807" s="13" customFormat="1">
      <c r="A807" s="13"/>
      <c r="B807" s="184"/>
      <c r="C807" s="13"/>
      <c r="D807" s="185" t="s">
        <v>160</v>
      </c>
      <c r="E807" s="186" t="s">
        <v>1</v>
      </c>
      <c r="F807" s="187" t="s">
        <v>895</v>
      </c>
      <c r="G807" s="13"/>
      <c r="H807" s="186" t="s">
        <v>1</v>
      </c>
      <c r="I807" s="188"/>
      <c r="J807" s="13"/>
      <c r="K807" s="13"/>
      <c r="L807" s="184"/>
      <c r="M807" s="189"/>
      <c r="N807" s="190"/>
      <c r="O807" s="190"/>
      <c r="P807" s="190"/>
      <c r="Q807" s="190"/>
      <c r="R807" s="190"/>
      <c r="S807" s="190"/>
      <c r="T807" s="191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186" t="s">
        <v>160</v>
      </c>
      <c r="AU807" s="186" t="s">
        <v>158</v>
      </c>
      <c r="AV807" s="13" t="s">
        <v>85</v>
      </c>
      <c r="AW807" s="13" t="s">
        <v>32</v>
      </c>
      <c r="AX807" s="13" t="s">
        <v>77</v>
      </c>
      <c r="AY807" s="186" t="s">
        <v>150</v>
      </c>
    </row>
    <row r="808" s="14" customFormat="1">
      <c r="A808" s="14"/>
      <c r="B808" s="192"/>
      <c r="C808" s="14"/>
      <c r="D808" s="185" t="s">
        <v>160</v>
      </c>
      <c r="E808" s="193" t="s">
        <v>1</v>
      </c>
      <c r="F808" s="194" t="s">
        <v>896</v>
      </c>
      <c r="G808" s="14"/>
      <c r="H808" s="195">
        <v>52.36</v>
      </c>
      <c r="I808" s="196"/>
      <c r="J808" s="14"/>
      <c r="K808" s="14"/>
      <c r="L808" s="192"/>
      <c r="M808" s="197"/>
      <c r="N808" s="198"/>
      <c r="O808" s="198"/>
      <c r="P808" s="198"/>
      <c r="Q808" s="198"/>
      <c r="R808" s="198"/>
      <c r="S808" s="198"/>
      <c r="T808" s="19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193" t="s">
        <v>160</v>
      </c>
      <c r="AU808" s="193" t="s">
        <v>158</v>
      </c>
      <c r="AV808" s="14" t="s">
        <v>158</v>
      </c>
      <c r="AW808" s="14" t="s">
        <v>32</v>
      </c>
      <c r="AX808" s="14" t="s">
        <v>77</v>
      </c>
      <c r="AY808" s="193" t="s">
        <v>150</v>
      </c>
    </row>
    <row r="809" s="13" customFormat="1">
      <c r="A809" s="13"/>
      <c r="B809" s="184"/>
      <c r="C809" s="13"/>
      <c r="D809" s="185" t="s">
        <v>160</v>
      </c>
      <c r="E809" s="186" t="s">
        <v>1</v>
      </c>
      <c r="F809" s="187" t="s">
        <v>897</v>
      </c>
      <c r="G809" s="13"/>
      <c r="H809" s="186" t="s">
        <v>1</v>
      </c>
      <c r="I809" s="188"/>
      <c r="J809" s="13"/>
      <c r="K809" s="13"/>
      <c r="L809" s="184"/>
      <c r="M809" s="189"/>
      <c r="N809" s="190"/>
      <c r="O809" s="190"/>
      <c r="P809" s="190"/>
      <c r="Q809" s="190"/>
      <c r="R809" s="190"/>
      <c r="S809" s="190"/>
      <c r="T809" s="191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186" t="s">
        <v>160</v>
      </c>
      <c r="AU809" s="186" t="s">
        <v>158</v>
      </c>
      <c r="AV809" s="13" t="s">
        <v>85</v>
      </c>
      <c r="AW809" s="13" t="s">
        <v>32</v>
      </c>
      <c r="AX809" s="13" t="s">
        <v>77</v>
      </c>
      <c r="AY809" s="186" t="s">
        <v>150</v>
      </c>
    </row>
    <row r="810" s="14" customFormat="1">
      <c r="A810" s="14"/>
      <c r="B810" s="192"/>
      <c r="C810" s="14"/>
      <c r="D810" s="185" t="s">
        <v>160</v>
      </c>
      <c r="E810" s="193" t="s">
        <v>1</v>
      </c>
      <c r="F810" s="194" t="s">
        <v>898</v>
      </c>
      <c r="G810" s="14"/>
      <c r="H810" s="195">
        <v>24.44</v>
      </c>
      <c r="I810" s="196"/>
      <c r="J810" s="14"/>
      <c r="K810" s="14"/>
      <c r="L810" s="192"/>
      <c r="M810" s="197"/>
      <c r="N810" s="198"/>
      <c r="O810" s="198"/>
      <c r="P810" s="198"/>
      <c r="Q810" s="198"/>
      <c r="R810" s="198"/>
      <c r="S810" s="198"/>
      <c r="T810" s="19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193" t="s">
        <v>160</v>
      </c>
      <c r="AU810" s="193" t="s">
        <v>158</v>
      </c>
      <c r="AV810" s="14" t="s">
        <v>158</v>
      </c>
      <c r="AW810" s="14" t="s">
        <v>32</v>
      </c>
      <c r="AX810" s="14" t="s">
        <v>77</v>
      </c>
      <c r="AY810" s="193" t="s">
        <v>150</v>
      </c>
    </row>
    <row r="811" s="15" customFormat="1">
      <c r="A811" s="15"/>
      <c r="B811" s="200"/>
      <c r="C811" s="15"/>
      <c r="D811" s="185" t="s">
        <v>160</v>
      </c>
      <c r="E811" s="201" t="s">
        <v>1</v>
      </c>
      <c r="F811" s="202" t="s">
        <v>163</v>
      </c>
      <c r="G811" s="15"/>
      <c r="H811" s="203">
        <v>207.36</v>
      </c>
      <c r="I811" s="204"/>
      <c r="J811" s="15"/>
      <c r="K811" s="15"/>
      <c r="L811" s="200"/>
      <c r="M811" s="205"/>
      <c r="N811" s="206"/>
      <c r="O811" s="206"/>
      <c r="P811" s="206"/>
      <c r="Q811" s="206"/>
      <c r="R811" s="206"/>
      <c r="S811" s="206"/>
      <c r="T811" s="207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01" t="s">
        <v>160</v>
      </c>
      <c r="AU811" s="201" t="s">
        <v>158</v>
      </c>
      <c r="AV811" s="15" t="s">
        <v>157</v>
      </c>
      <c r="AW811" s="15" t="s">
        <v>32</v>
      </c>
      <c r="AX811" s="15" t="s">
        <v>85</v>
      </c>
      <c r="AY811" s="201" t="s">
        <v>150</v>
      </c>
    </row>
    <row r="812" s="2" customFormat="1" ht="24.15" customHeight="1">
      <c r="A812" s="37"/>
      <c r="B812" s="170"/>
      <c r="C812" s="208" t="s">
        <v>1014</v>
      </c>
      <c r="D812" s="208" t="s">
        <v>470</v>
      </c>
      <c r="E812" s="209" t="s">
        <v>1015</v>
      </c>
      <c r="F812" s="210" t="s">
        <v>1016</v>
      </c>
      <c r="G812" s="211" t="s">
        <v>155</v>
      </c>
      <c r="H812" s="212">
        <v>223.949</v>
      </c>
      <c r="I812" s="213"/>
      <c r="J812" s="214">
        <f>ROUND(I812*H812,2)</f>
        <v>0</v>
      </c>
      <c r="K812" s="210" t="s">
        <v>156</v>
      </c>
      <c r="L812" s="215"/>
      <c r="M812" s="216" t="s">
        <v>1</v>
      </c>
      <c r="N812" s="217" t="s">
        <v>43</v>
      </c>
      <c r="O812" s="76"/>
      <c r="P812" s="180">
        <f>O812*H812</f>
        <v>0</v>
      </c>
      <c r="Q812" s="180">
        <v>0.003</v>
      </c>
      <c r="R812" s="180">
        <f>Q812*H812</f>
        <v>0.67184700000000008</v>
      </c>
      <c r="S812" s="180">
        <v>0</v>
      </c>
      <c r="T812" s="181">
        <f>S812*H812</f>
        <v>0</v>
      </c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R812" s="182" t="s">
        <v>342</v>
      </c>
      <c r="AT812" s="182" t="s">
        <v>470</v>
      </c>
      <c r="AU812" s="182" t="s">
        <v>158</v>
      </c>
      <c r="AY812" s="18" t="s">
        <v>150</v>
      </c>
      <c r="BE812" s="183">
        <f>IF(N812="základní",J812,0)</f>
        <v>0</v>
      </c>
      <c r="BF812" s="183">
        <f>IF(N812="snížená",J812,0)</f>
        <v>0</v>
      </c>
      <c r="BG812" s="183">
        <f>IF(N812="zákl. přenesená",J812,0)</f>
        <v>0</v>
      </c>
      <c r="BH812" s="183">
        <f>IF(N812="sníž. přenesená",J812,0)</f>
        <v>0</v>
      </c>
      <c r="BI812" s="183">
        <f>IF(N812="nulová",J812,0)</f>
        <v>0</v>
      </c>
      <c r="BJ812" s="18" t="s">
        <v>158</v>
      </c>
      <c r="BK812" s="183">
        <f>ROUND(I812*H812,2)</f>
        <v>0</v>
      </c>
      <c r="BL812" s="18" t="s">
        <v>243</v>
      </c>
      <c r="BM812" s="182" t="s">
        <v>1017</v>
      </c>
    </row>
    <row r="813" s="14" customFormat="1">
      <c r="A813" s="14"/>
      <c r="B813" s="192"/>
      <c r="C813" s="14"/>
      <c r="D813" s="185" t="s">
        <v>160</v>
      </c>
      <c r="E813" s="14"/>
      <c r="F813" s="194" t="s">
        <v>1018</v>
      </c>
      <c r="G813" s="14"/>
      <c r="H813" s="195">
        <v>223.949</v>
      </c>
      <c r="I813" s="196"/>
      <c r="J813" s="14"/>
      <c r="K813" s="14"/>
      <c r="L813" s="192"/>
      <c r="M813" s="197"/>
      <c r="N813" s="198"/>
      <c r="O813" s="198"/>
      <c r="P813" s="198"/>
      <c r="Q813" s="198"/>
      <c r="R813" s="198"/>
      <c r="S813" s="198"/>
      <c r="T813" s="19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193" t="s">
        <v>160</v>
      </c>
      <c r="AU813" s="193" t="s">
        <v>158</v>
      </c>
      <c r="AV813" s="14" t="s">
        <v>158</v>
      </c>
      <c r="AW813" s="14" t="s">
        <v>3</v>
      </c>
      <c r="AX813" s="14" t="s">
        <v>85</v>
      </c>
      <c r="AY813" s="193" t="s">
        <v>150</v>
      </c>
    </row>
    <row r="814" s="2" customFormat="1" ht="33" customHeight="1">
      <c r="A814" s="37"/>
      <c r="B814" s="170"/>
      <c r="C814" s="171" t="s">
        <v>1019</v>
      </c>
      <c r="D814" s="171" t="s">
        <v>152</v>
      </c>
      <c r="E814" s="172" t="s">
        <v>1020</v>
      </c>
      <c r="F814" s="173" t="s">
        <v>1021</v>
      </c>
      <c r="G814" s="174" t="s">
        <v>155</v>
      </c>
      <c r="H814" s="175">
        <v>170.294</v>
      </c>
      <c r="I814" s="176"/>
      <c r="J814" s="177">
        <f>ROUND(I814*H814,2)</f>
        <v>0</v>
      </c>
      <c r="K814" s="173" t="s">
        <v>156</v>
      </c>
      <c r="L814" s="38"/>
      <c r="M814" s="178" t="s">
        <v>1</v>
      </c>
      <c r="N814" s="179" t="s">
        <v>43</v>
      </c>
      <c r="O814" s="76"/>
      <c r="P814" s="180">
        <f>O814*H814</f>
        <v>0</v>
      </c>
      <c r="Q814" s="180">
        <v>0.00116</v>
      </c>
      <c r="R814" s="180">
        <f>Q814*H814</f>
        <v>0.19754104000000003</v>
      </c>
      <c r="S814" s="180">
        <v>0</v>
      </c>
      <c r="T814" s="181">
        <f>S814*H814</f>
        <v>0</v>
      </c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R814" s="182" t="s">
        <v>243</v>
      </c>
      <c r="AT814" s="182" t="s">
        <v>152</v>
      </c>
      <c r="AU814" s="182" t="s">
        <v>158</v>
      </c>
      <c r="AY814" s="18" t="s">
        <v>150</v>
      </c>
      <c r="BE814" s="183">
        <f>IF(N814="základní",J814,0)</f>
        <v>0</v>
      </c>
      <c r="BF814" s="183">
        <f>IF(N814="snížená",J814,0)</f>
        <v>0</v>
      </c>
      <c r="BG814" s="183">
        <f>IF(N814="zákl. přenesená",J814,0)</f>
        <v>0</v>
      </c>
      <c r="BH814" s="183">
        <f>IF(N814="sníž. přenesená",J814,0)</f>
        <v>0</v>
      </c>
      <c r="BI814" s="183">
        <f>IF(N814="nulová",J814,0)</f>
        <v>0</v>
      </c>
      <c r="BJ814" s="18" t="s">
        <v>158</v>
      </c>
      <c r="BK814" s="183">
        <f>ROUND(I814*H814,2)</f>
        <v>0</v>
      </c>
      <c r="BL814" s="18" t="s">
        <v>243</v>
      </c>
      <c r="BM814" s="182" t="s">
        <v>1022</v>
      </c>
    </row>
    <row r="815" s="14" customFormat="1">
      <c r="A815" s="14"/>
      <c r="B815" s="192"/>
      <c r="C815" s="14"/>
      <c r="D815" s="185" t="s">
        <v>160</v>
      </c>
      <c r="E815" s="193" t="s">
        <v>1</v>
      </c>
      <c r="F815" s="194" t="s">
        <v>913</v>
      </c>
      <c r="G815" s="14"/>
      <c r="H815" s="195">
        <v>170.294</v>
      </c>
      <c r="I815" s="196"/>
      <c r="J815" s="14"/>
      <c r="K815" s="14"/>
      <c r="L815" s="192"/>
      <c r="M815" s="197"/>
      <c r="N815" s="198"/>
      <c r="O815" s="198"/>
      <c r="P815" s="198"/>
      <c r="Q815" s="198"/>
      <c r="R815" s="198"/>
      <c r="S815" s="198"/>
      <c r="T815" s="19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193" t="s">
        <v>160</v>
      </c>
      <c r="AU815" s="193" t="s">
        <v>158</v>
      </c>
      <c r="AV815" s="14" t="s">
        <v>158</v>
      </c>
      <c r="AW815" s="14" t="s">
        <v>32</v>
      </c>
      <c r="AX815" s="14" t="s">
        <v>77</v>
      </c>
      <c r="AY815" s="193" t="s">
        <v>150</v>
      </c>
    </row>
    <row r="816" s="15" customFormat="1">
      <c r="A816" s="15"/>
      <c r="B816" s="200"/>
      <c r="C816" s="15"/>
      <c r="D816" s="185" t="s">
        <v>160</v>
      </c>
      <c r="E816" s="201" t="s">
        <v>1</v>
      </c>
      <c r="F816" s="202" t="s">
        <v>163</v>
      </c>
      <c r="G816" s="15"/>
      <c r="H816" s="203">
        <v>170.294</v>
      </c>
      <c r="I816" s="204"/>
      <c r="J816" s="15"/>
      <c r="K816" s="15"/>
      <c r="L816" s="200"/>
      <c r="M816" s="205"/>
      <c r="N816" s="206"/>
      <c r="O816" s="206"/>
      <c r="P816" s="206"/>
      <c r="Q816" s="206"/>
      <c r="R816" s="206"/>
      <c r="S816" s="206"/>
      <c r="T816" s="207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01" t="s">
        <v>160</v>
      </c>
      <c r="AU816" s="201" t="s">
        <v>158</v>
      </c>
      <c r="AV816" s="15" t="s">
        <v>157</v>
      </c>
      <c r="AW816" s="15" t="s">
        <v>32</v>
      </c>
      <c r="AX816" s="15" t="s">
        <v>85</v>
      </c>
      <c r="AY816" s="201" t="s">
        <v>150</v>
      </c>
    </row>
    <row r="817" s="2" customFormat="1" ht="37.8" customHeight="1">
      <c r="A817" s="37"/>
      <c r="B817" s="170"/>
      <c r="C817" s="208" t="s">
        <v>1023</v>
      </c>
      <c r="D817" s="208" t="s">
        <v>470</v>
      </c>
      <c r="E817" s="209" t="s">
        <v>1024</v>
      </c>
      <c r="F817" s="210" t="s">
        <v>1025</v>
      </c>
      <c r="G817" s="211" t="s">
        <v>155</v>
      </c>
      <c r="H817" s="212">
        <v>178.809</v>
      </c>
      <c r="I817" s="213"/>
      <c r="J817" s="214">
        <f>ROUND(I817*H817,2)</f>
        <v>0</v>
      </c>
      <c r="K817" s="210" t="s">
        <v>156</v>
      </c>
      <c r="L817" s="215"/>
      <c r="M817" s="216" t="s">
        <v>1</v>
      </c>
      <c r="N817" s="217" t="s">
        <v>43</v>
      </c>
      <c r="O817" s="76"/>
      <c r="P817" s="180">
        <f>O817*H817</f>
        <v>0</v>
      </c>
      <c r="Q817" s="180">
        <v>0.0036</v>
      </c>
      <c r="R817" s="180">
        <f>Q817*H817</f>
        <v>0.6437124</v>
      </c>
      <c r="S817" s="180">
        <v>0</v>
      </c>
      <c r="T817" s="181">
        <f>S817*H817</f>
        <v>0</v>
      </c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R817" s="182" t="s">
        <v>342</v>
      </c>
      <c r="AT817" s="182" t="s">
        <v>470</v>
      </c>
      <c r="AU817" s="182" t="s">
        <v>158</v>
      </c>
      <c r="AY817" s="18" t="s">
        <v>150</v>
      </c>
      <c r="BE817" s="183">
        <f>IF(N817="základní",J817,0)</f>
        <v>0</v>
      </c>
      <c r="BF817" s="183">
        <f>IF(N817="snížená",J817,0)</f>
        <v>0</v>
      </c>
      <c r="BG817" s="183">
        <f>IF(N817="zákl. přenesená",J817,0)</f>
        <v>0</v>
      </c>
      <c r="BH817" s="183">
        <f>IF(N817="sníž. přenesená",J817,0)</f>
        <v>0</v>
      </c>
      <c r="BI817" s="183">
        <f>IF(N817="nulová",J817,0)</f>
        <v>0</v>
      </c>
      <c r="BJ817" s="18" t="s">
        <v>158</v>
      </c>
      <c r="BK817" s="183">
        <f>ROUND(I817*H817,2)</f>
        <v>0</v>
      </c>
      <c r="BL817" s="18" t="s">
        <v>243</v>
      </c>
      <c r="BM817" s="182" t="s">
        <v>1026</v>
      </c>
    </row>
    <row r="818" s="14" customFormat="1">
      <c r="A818" s="14"/>
      <c r="B818" s="192"/>
      <c r="C818" s="14"/>
      <c r="D818" s="185" t="s">
        <v>160</v>
      </c>
      <c r="E818" s="14"/>
      <c r="F818" s="194" t="s">
        <v>1027</v>
      </c>
      <c r="G818" s="14"/>
      <c r="H818" s="195">
        <v>178.809</v>
      </c>
      <c r="I818" s="196"/>
      <c r="J818" s="14"/>
      <c r="K818" s="14"/>
      <c r="L818" s="192"/>
      <c r="M818" s="197"/>
      <c r="N818" s="198"/>
      <c r="O818" s="198"/>
      <c r="P818" s="198"/>
      <c r="Q818" s="198"/>
      <c r="R818" s="198"/>
      <c r="S818" s="198"/>
      <c r="T818" s="19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193" t="s">
        <v>160</v>
      </c>
      <c r="AU818" s="193" t="s">
        <v>158</v>
      </c>
      <c r="AV818" s="14" t="s">
        <v>158</v>
      </c>
      <c r="AW818" s="14" t="s">
        <v>3</v>
      </c>
      <c r="AX818" s="14" t="s">
        <v>85</v>
      </c>
      <c r="AY818" s="193" t="s">
        <v>150</v>
      </c>
    </row>
    <row r="819" s="2" customFormat="1" ht="33" customHeight="1">
      <c r="A819" s="37"/>
      <c r="B819" s="170"/>
      <c r="C819" s="171" t="s">
        <v>1028</v>
      </c>
      <c r="D819" s="171" t="s">
        <v>152</v>
      </c>
      <c r="E819" s="172" t="s">
        <v>1020</v>
      </c>
      <c r="F819" s="173" t="s">
        <v>1021</v>
      </c>
      <c r="G819" s="174" t="s">
        <v>155</v>
      </c>
      <c r="H819" s="175">
        <v>36.055</v>
      </c>
      <c r="I819" s="176"/>
      <c r="J819" s="177">
        <f>ROUND(I819*H819,2)</f>
        <v>0</v>
      </c>
      <c r="K819" s="173" t="s">
        <v>156</v>
      </c>
      <c r="L819" s="38"/>
      <c r="M819" s="178" t="s">
        <v>1</v>
      </c>
      <c r="N819" s="179" t="s">
        <v>43</v>
      </c>
      <c r="O819" s="76"/>
      <c r="P819" s="180">
        <f>O819*H819</f>
        <v>0</v>
      </c>
      <c r="Q819" s="180">
        <v>0.00116</v>
      </c>
      <c r="R819" s="180">
        <f>Q819*H819</f>
        <v>0.0418238</v>
      </c>
      <c r="S819" s="180">
        <v>0</v>
      </c>
      <c r="T819" s="181">
        <f>S819*H819</f>
        <v>0</v>
      </c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R819" s="182" t="s">
        <v>243</v>
      </c>
      <c r="AT819" s="182" t="s">
        <v>152</v>
      </c>
      <c r="AU819" s="182" t="s">
        <v>158</v>
      </c>
      <c r="AY819" s="18" t="s">
        <v>150</v>
      </c>
      <c r="BE819" s="183">
        <f>IF(N819="základní",J819,0)</f>
        <v>0</v>
      </c>
      <c r="BF819" s="183">
        <f>IF(N819="snížená",J819,0)</f>
        <v>0</v>
      </c>
      <c r="BG819" s="183">
        <f>IF(N819="zákl. přenesená",J819,0)</f>
        <v>0</v>
      </c>
      <c r="BH819" s="183">
        <f>IF(N819="sníž. přenesená",J819,0)</f>
        <v>0</v>
      </c>
      <c r="BI819" s="183">
        <f>IF(N819="nulová",J819,0)</f>
        <v>0</v>
      </c>
      <c r="BJ819" s="18" t="s">
        <v>158</v>
      </c>
      <c r="BK819" s="183">
        <f>ROUND(I819*H819,2)</f>
        <v>0</v>
      </c>
      <c r="BL819" s="18" t="s">
        <v>243</v>
      </c>
      <c r="BM819" s="182" t="s">
        <v>1029</v>
      </c>
    </row>
    <row r="820" s="14" customFormat="1">
      <c r="A820" s="14"/>
      <c r="B820" s="192"/>
      <c r="C820" s="14"/>
      <c r="D820" s="185" t="s">
        <v>160</v>
      </c>
      <c r="E820" s="193" t="s">
        <v>1</v>
      </c>
      <c r="F820" s="194" t="s">
        <v>914</v>
      </c>
      <c r="G820" s="14"/>
      <c r="H820" s="195">
        <v>36.055</v>
      </c>
      <c r="I820" s="196"/>
      <c r="J820" s="14"/>
      <c r="K820" s="14"/>
      <c r="L820" s="192"/>
      <c r="M820" s="197"/>
      <c r="N820" s="198"/>
      <c r="O820" s="198"/>
      <c r="P820" s="198"/>
      <c r="Q820" s="198"/>
      <c r="R820" s="198"/>
      <c r="S820" s="198"/>
      <c r="T820" s="19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193" t="s">
        <v>160</v>
      </c>
      <c r="AU820" s="193" t="s">
        <v>158</v>
      </c>
      <c r="AV820" s="14" t="s">
        <v>158</v>
      </c>
      <c r="AW820" s="14" t="s">
        <v>32</v>
      </c>
      <c r="AX820" s="14" t="s">
        <v>77</v>
      </c>
      <c r="AY820" s="193" t="s">
        <v>150</v>
      </c>
    </row>
    <row r="821" s="15" customFormat="1">
      <c r="A821" s="15"/>
      <c r="B821" s="200"/>
      <c r="C821" s="15"/>
      <c r="D821" s="185" t="s">
        <v>160</v>
      </c>
      <c r="E821" s="201" t="s">
        <v>1</v>
      </c>
      <c r="F821" s="202" t="s">
        <v>163</v>
      </c>
      <c r="G821" s="15"/>
      <c r="H821" s="203">
        <v>36.055</v>
      </c>
      <c r="I821" s="204"/>
      <c r="J821" s="15"/>
      <c r="K821" s="15"/>
      <c r="L821" s="200"/>
      <c r="M821" s="205"/>
      <c r="N821" s="206"/>
      <c r="O821" s="206"/>
      <c r="P821" s="206"/>
      <c r="Q821" s="206"/>
      <c r="R821" s="206"/>
      <c r="S821" s="206"/>
      <c r="T821" s="207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01" t="s">
        <v>160</v>
      </c>
      <c r="AU821" s="201" t="s">
        <v>158</v>
      </c>
      <c r="AV821" s="15" t="s">
        <v>157</v>
      </c>
      <c r="AW821" s="15" t="s">
        <v>32</v>
      </c>
      <c r="AX821" s="15" t="s">
        <v>85</v>
      </c>
      <c r="AY821" s="201" t="s">
        <v>150</v>
      </c>
    </row>
    <row r="822" s="2" customFormat="1" ht="37.8" customHeight="1">
      <c r="A822" s="37"/>
      <c r="B822" s="170"/>
      <c r="C822" s="208" t="s">
        <v>1030</v>
      </c>
      <c r="D822" s="208" t="s">
        <v>470</v>
      </c>
      <c r="E822" s="209" t="s">
        <v>1031</v>
      </c>
      <c r="F822" s="210" t="s">
        <v>1032</v>
      </c>
      <c r="G822" s="211" t="s">
        <v>155</v>
      </c>
      <c r="H822" s="212">
        <v>37.858</v>
      </c>
      <c r="I822" s="213"/>
      <c r="J822" s="214">
        <f>ROUND(I822*H822,2)</f>
        <v>0</v>
      </c>
      <c r="K822" s="210" t="s">
        <v>156</v>
      </c>
      <c r="L822" s="215"/>
      <c r="M822" s="216" t="s">
        <v>1</v>
      </c>
      <c r="N822" s="217" t="s">
        <v>43</v>
      </c>
      <c r="O822" s="76"/>
      <c r="P822" s="180">
        <f>O822*H822</f>
        <v>0</v>
      </c>
      <c r="Q822" s="180">
        <v>0.0048</v>
      </c>
      <c r="R822" s="180">
        <f>Q822*H822</f>
        <v>0.18171839999999997</v>
      </c>
      <c r="S822" s="180">
        <v>0</v>
      </c>
      <c r="T822" s="181">
        <f>S822*H822</f>
        <v>0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182" t="s">
        <v>342</v>
      </c>
      <c r="AT822" s="182" t="s">
        <v>470</v>
      </c>
      <c r="AU822" s="182" t="s">
        <v>158</v>
      </c>
      <c r="AY822" s="18" t="s">
        <v>150</v>
      </c>
      <c r="BE822" s="183">
        <f>IF(N822="základní",J822,0)</f>
        <v>0</v>
      </c>
      <c r="BF822" s="183">
        <f>IF(N822="snížená",J822,0)</f>
        <v>0</v>
      </c>
      <c r="BG822" s="183">
        <f>IF(N822="zákl. přenesená",J822,0)</f>
        <v>0</v>
      </c>
      <c r="BH822" s="183">
        <f>IF(N822="sníž. přenesená",J822,0)</f>
        <v>0</v>
      </c>
      <c r="BI822" s="183">
        <f>IF(N822="nulová",J822,0)</f>
        <v>0</v>
      </c>
      <c r="BJ822" s="18" t="s">
        <v>158</v>
      </c>
      <c r="BK822" s="183">
        <f>ROUND(I822*H822,2)</f>
        <v>0</v>
      </c>
      <c r="BL822" s="18" t="s">
        <v>243</v>
      </c>
      <c r="BM822" s="182" t="s">
        <v>1033</v>
      </c>
    </row>
    <row r="823" s="14" customFormat="1">
      <c r="A823" s="14"/>
      <c r="B823" s="192"/>
      <c r="C823" s="14"/>
      <c r="D823" s="185" t="s">
        <v>160</v>
      </c>
      <c r="E823" s="14"/>
      <c r="F823" s="194" t="s">
        <v>1034</v>
      </c>
      <c r="G823" s="14"/>
      <c r="H823" s="195">
        <v>37.858</v>
      </c>
      <c r="I823" s="196"/>
      <c r="J823" s="14"/>
      <c r="K823" s="14"/>
      <c r="L823" s="192"/>
      <c r="M823" s="197"/>
      <c r="N823" s="198"/>
      <c r="O823" s="198"/>
      <c r="P823" s="198"/>
      <c r="Q823" s="198"/>
      <c r="R823" s="198"/>
      <c r="S823" s="198"/>
      <c r="T823" s="19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193" t="s">
        <v>160</v>
      </c>
      <c r="AU823" s="193" t="s">
        <v>158</v>
      </c>
      <c r="AV823" s="14" t="s">
        <v>158</v>
      </c>
      <c r="AW823" s="14" t="s">
        <v>3</v>
      </c>
      <c r="AX823" s="14" t="s">
        <v>85</v>
      </c>
      <c r="AY823" s="193" t="s">
        <v>150</v>
      </c>
    </row>
    <row r="824" s="2" customFormat="1" ht="33" customHeight="1">
      <c r="A824" s="37"/>
      <c r="B824" s="170"/>
      <c r="C824" s="171" t="s">
        <v>1035</v>
      </c>
      <c r="D824" s="171" t="s">
        <v>152</v>
      </c>
      <c r="E824" s="172" t="s">
        <v>1020</v>
      </c>
      <c r="F824" s="173" t="s">
        <v>1021</v>
      </c>
      <c r="G824" s="174" t="s">
        <v>155</v>
      </c>
      <c r="H824" s="175">
        <v>34.258000000000004</v>
      </c>
      <c r="I824" s="176"/>
      <c r="J824" s="177">
        <f>ROUND(I824*H824,2)</f>
        <v>0</v>
      </c>
      <c r="K824" s="173" t="s">
        <v>156</v>
      </c>
      <c r="L824" s="38"/>
      <c r="M824" s="178" t="s">
        <v>1</v>
      </c>
      <c r="N824" s="179" t="s">
        <v>43</v>
      </c>
      <c r="O824" s="76"/>
      <c r="P824" s="180">
        <f>O824*H824</f>
        <v>0</v>
      </c>
      <c r="Q824" s="180">
        <v>0.00116</v>
      </c>
      <c r="R824" s="180">
        <f>Q824*H824</f>
        <v>0.03973928</v>
      </c>
      <c r="S824" s="180">
        <v>0</v>
      </c>
      <c r="T824" s="181">
        <f>S824*H824</f>
        <v>0</v>
      </c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R824" s="182" t="s">
        <v>243</v>
      </c>
      <c r="AT824" s="182" t="s">
        <v>152</v>
      </c>
      <c r="AU824" s="182" t="s">
        <v>158</v>
      </c>
      <c r="AY824" s="18" t="s">
        <v>150</v>
      </c>
      <c r="BE824" s="183">
        <f>IF(N824="základní",J824,0)</f>
        <v>0</v>
      </c>
      <c r="BF824" s="183">
        <f>IF(N824="snížená",J824,0)</f>
        <v>0</v>
      </c>
      <c r="BG824" s="183">
        <f>IF(N824="zákl. přenesená",J824,0)</f>
        <v>0</v>
      </c>
      <c r="BH824" s="183">
        <f>IF(N824="sníž. přenesená",J824,0)</f>
        <v>0</v>
      </c>
      <c r="BI824" s="183">
        <f>IF(N824="nulová",J824,0)</f>
        <v>0</v>
      </c>
      <c r="BJ824" s="18" t="s">
        <v>158</v>
      </c>
      <c r="BK824" s="183">
        <f>ROUND(I824*H824,2)</f>
        <v>0</v>
      </c>
      <c r="BL824" s="18" t="s">
        <v>243</v>
      </c>
      <c r="BM824" s="182" t="s">
        <v>1036</v>
      </c>
    </row>
    <row r="825" s="14" customFormat="1">
      <c r="A825" s="14"/>
      <c r="B825" s="192"/>
      <c r="C825" s="14"/>
      <c r="D825" s="185" t="s">
        <v>160</v>
      </c>
      <c r="E825" s="193" t="s">
        <v>1</v>
      </c>
      <c r="F825" s="194" t="s">
        <v>915</v>
      </c>
      <c r="G825" s="14"/>
      <c r="H825" s="195">
        <v>34.258000000000004</v>
      </c>
      <c r="I825" s="196"/>
      <c r="J825" s="14"/>
      <c r="K825" s="14"/>
      <c r="L825" s="192"/>
      <c r="M825" s="197"/>
      <c r="N825" s="198"/>
      <c r="O825" s="198"/>
      <c r="P825" s="198"/>
      <c r="Q825" s="198"/>
      <c r="R825" s="198"/>
      <c r="S825" s="198"/>
      <c r="T825" s="19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193" t="s">
        <v>160</v>
      </c>
      <c r="AU825" s="193" t="s">
        <v>158</v>
      </c>
      <c r="AV825" s="14" t="s">
        <v>158</v>
      </c>
      <c r="AW825" s="14" t="s">
        <v>32</v>
      </c>
      <c r="AX825" s="14" t="s">
        <v>77</v>
      </c>
      <c r="AY825" s="193" t="s">
        <v>150</v>
      </c>
    </row>
    <row r="826" s="15" customFormat="1">
      <c r="A826" s="15"/>
      <c r="B826" s="200"/>
      <c r="C826" s="15"/>
      <c r="D826" s="185" t="s">
        <v>160</v>
      </c>
      <c r="E826" s="201" t="s">
        <v>1</v>
      </c>
      <c r="F826" s="202" t="s">
        <v>163</v>
      </c>
      <c r="G826" s="15"/>
      <c r="H826" s="203">
        <v>34.258000000000004</v>
      </c>
      <c r="I826" s="204"/>
      <c r="J826" s="15"/>
      <c r="K826" s="15"/>
      <c r="L826" s="200"/>
      <c r="M826" s="205"/>
      <c r="N826" s="206"/>
      <c r="O826" s="206"/>
      <c r="P826" s="206"/>
      <c r="Q826" s="206"/>
      <c r="R826" s="206"/>
      <c r="S826" s="206"/>
      <c r="T826" s="207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01" t="s">
        <v>160</v>
      </c>
      <c r="AU826" s="201" t="s">
        <v>158</v>
      </c>
      <c r="AV826" s="15" t="s">
        <v>157</v>
      </c>
      <c r="AW826" s="15" t="s">
        <v>32</v>
      </c>
      <c r="AX826" s="15" t="s">
        <v>85</v>
      </c>
      <c r="AY826" s="201" t="s">
        <v>150</v>
      </c>
    </row>
    <row r="827" s="2" customFormat="1" ht="24.15" customHeight="1">
      <c r="A827" s="37"/>
      <c r="B827" s="170"/>
      <c r="C827" s="208" t="s">
        <v>1037</v>
      </c>
      <c r="D827" s="208" t="s">
        <v>470</v>
      </c>
      <c r="E827" s="209" t="s">
        <v>1038</v>
      </c>
      <c r="F827" s="210" t="s">
        <v>1039</v>
      </c>
      <c r="G827" s="211" t="s">
        <v>155</v>
      </c>
      <c r="H827" s="212">
        <v>35.970999999999996</v>
      </c>
      <c r="I827" s="213"/>
      <c r="J827" s="214">
        <f>ROUND(I827*H827,2)</f>
        <v>0</v>
      </c>
      <c r="K827" s="210" t="s">
        <v>156</v>
      </c>
      <c r="L827" s="215"/>
      <c r="M827" s="216" t="s">
        <v>1</v>
      </c>
      <c r="N827" s="217" t="s">
        <v>43</v>
      </c>
      <c r="O827" s="76"/>
      <c r="P827" s="180">
        <f>O827*H827</f>
        <v>0</v>
      </c>
      <c r="Q827" s="180">
        <v>0.0045</v>
      </c>
      <c r="R827" s="180">
        <f>Q827*H827</f>
        <v>0.16186949999999997</v>
      </c>
      <c r="S827" s="180">
        <v>0</v>
      </c>
      <c r="T827" s="181">
        <f>S827*H827</f>
        <v>0</v>
      </c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R827" s="182" t="s">
        <v>342</v>
      </c>
      <c r="AT827" s="182" t="s">
        <v>470</v>
      </c>
      <c r="AU827" s="182" t="s">
        <v>158</v>
      </c>
      <c r="AY827" s="18" t="s">
        <v>150</v>
      </c>
      <c r="BE827" s="183">
        <f>IF(N827="základní",J827,0)</f>
        <v>0</v>
      </c>
      <c r="BF827" s="183">
        <f>IF(N827="snížená",J827,0)</f>
        <v>0</v>
      </c>
      <c r="BG827" s="183">
        <f>IF(N827="zákl. přenesená",J827,0)</f>
        <v>0</v>
      </c>
      <c r="BH827" s="183">
        <f>IF(N827="sníž. přenesená",J827,0)</f>
        <v>0</v>
      </c>
      <c r="BI827" s="183">
        <f>IF(N827="nulová",J827,0)</f>
        <v>0</v>
      </c>
      <c r="BJ827" s="18" t="s">
        <v>158</v>
      </c>
      <c r="BK827" s="183">
        <f>ROUND(I827*H827,2)</f>
        <v>0</v>
      </c>
      <c r="BL827" s="18" t="s">
        <v>243</v>
      </c>
      <c r="BM827" s="182" t="s">
        <v>1040</v>
      </c>
    </row>
    <row r="828" s="14" customFormat="1">
      <c r="A828" s="14"/>
      <c r="B828" s="192"/>
      <c r="C828" s="14"/>
      <c r="D828" s="185" t="s">
        <v>160</v>
      </c>
      <c r="E828" s="14"/>
      <c r="F828" s="194" t="s">
        <v>1041</v>
      </c>
      <c r="G828" s="14"/>
      <c r="H828" s="195">
        <v>35.970999999999996</v>
      </c>
      <c r="I828" s="196"/>
      <c r="J828" s="14"/>
      <c r="K828" s="14"/>
      <c r="L828" s="192"/>
      <c r="M828" s="197"/>
      <c r="N828" s="198"/>
      <c r="O828" s="198"/>
      <c r="P828" s="198"/>
      <c r="Q828" s="198"/>
      <c r="R828" s="198"/>
      <c r="S828" s="198"/>
      <c r="T828" s="19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193" t="s">
        <v>160</v>
      </c>
      <c r="AU828" s="193" t="s">
        <v>158</v>
      </c>
      <c r="AV828" s="14" t="s">
        <v>158</v>
      </c>
      <c r="AW828" s="14" t="s">
        <v>3</v>
      </c>
      <c r="AX828" s="14" t="s">
        <v>85</v>
      </c>
      <c r="AY828" s="193" t="s">
        <v>150</v>
      </c>
    </row>
    <row r="829" s="2" customFormat="1" ht="24.15" customHeight="1">
      <c r="A829" s="37"/>
      <c r="B829" s="170"/>
      <c r="C829" s="171" t="s">
        <v>1042</v>
      </c>
      <c r="D829" s="171" t="s">
        <v>152</v>
      </c>
      <c r="E829" s="172" t="s">
        <v>1043</v>
      </c>
      <c r="F829" s="173" t="s">
        <v>1044</v>
      </c>
      <c r="G829" s="174" t="s">
        <v>155</v>
      </c>
      <c r="H829" s="175">
        <v>170.294</v>
      </c>
      <c r="I829" s="176"/>
      <c r="J829" s="177">
        <f>ROUND(I829*H829,2)</f>
        <v>0</v>
      </c>
      <c r="K829" s="173" t="s">
        <v>156</v>
      </c>
      <c r="L829" s="38"/>
      <c r="M829" s="178" t="s">
        <v>1</v>
      </c>
      <c r="N829" s="179" t="s">
        <v>43</v>
      </c>
      <c r="O829" s="76"/>
      <c r="P829" s="180">
        <f>O829*H829</f>
        <v>0</v>
      </c>
      <c r="Q829" s="180">
        <v>0.00116</v>
      </c>
      <c r="R829" s="180">
        <f>Q829*H829</f>
        <v>0.19754104000000003</v>
      </c>
      <c r="S829" s="180">
        <v>0</v>
      </c>
      <c r="T829" s="181">
        <f>S829*H829</f>
        <v>0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182" t="s">
        <v>243</v>
      </c>
      <c r="AT829" s="182" t="s">
        <v>152</v>
      </c>
      <c r="AU829" s="182" t="s">
        <v>158</v>
      </c>
      <c r="AY829" s="18" t="s">
        <v>150</v>
      </c>
      <c r="BE829" s="183">
        <f>IF(N829="základní",J829,0)</f>
        <v>0</v>
      </c>
      <c r="BF829" s="183">
        <f>IF(N829="snížená",J829,0)</f>
        <v>0</v>
      </c>
      <c r="BG829" s="183">
        <f>IF(N829="zákl. přenesená",J829,0)</f>
        <v>0</v>
      </c>
      <c r="BH829" s="183">
        <f>IF(N829="sníž. přenesená",J829,0)</f>
        <v>0</v>
      </c>
      <c r="BI829" s="183">
        <f>IF(N829="nulová",J829,0)</f>
        <v>0</v>
      </c>
      <c r="BJ829" s="18" t="s">
        <v>158</v>
      </c>
      <c r="BK829" s="183">
        <f>ROUND(I829*H829,2)</f>
        <v>0</v>
      </c>
      <c r="BL829" s="18" t="s">
        <v>243</v>
      </c>
      <c r="BM829" s="182" t="s">
        <v>1045</v>
      </c>
    </row>
    <row r="830" s="14" customFormat="1">
      <c r="A830" s="14"/>
      <c r="B830" s="192"/>
      <c r="C830" s="14"/>
      <c r="D830" s="185" t="s">
        <v>160</v>
      </c>
      <c r="E830" s="193" t="s">
        <v>1</v>
      </c>
      <c r="F830" s="194" t="s">
        <v>913</v>
      </c>
      <c r="G830" s="14"/>
      <c r="H830" s="195">
        <v>170.294</v>
      </c>
      <c r="I830" s="196"/>
      <c r="J830" s="14"/>
      <c r="K830" s="14"/>
      <c r="L830" s="192"/>
      <c r="M830" s="197"/>
      <c r="N830" s="198"/>
      <c r="O830" s="198"/>
      <c r="P830" s="198"/>
      <c r="Q830" s="198"/>
      <c r="R830" s="198"/>
      <c r="S830" s="198"/>
      <c r="T830" s="19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193" t="s">
        <v>160</v>
      </c>
      <c r="AU830" s="193" t="s">
        <v>158</v>
      </c>
      <c r="AV830" s="14" t="s">
        <v>158</v>
      </c>
      <c r="AW830" s="14" t="s">
        <v>32</v>
      </c>
      <c r="AX830" s="14" t="s">
        <v>77</v>
      </c>
      <c r="AY830" s="193" t="s">
        <v>150</v>
      </c>
    </row>
    <row r="831" s="15" customFormat="1">
      <c r="A831" s="15"/>
      <c r="B831" s="200"/>
      <c r="C831" s="15"/>
      <c r="D831" s="185" t="s">
        <v>160</v>
      </c>
      <c r="E831" s="201" t="s">
        <v>1</v>
      </c>
      <c r="F831" s="202" t="s">
        <v>163</v>
      </c>
      <c r="G831" s="15"/>
      <c r="H831" s="203">
        <v>170.294</v>
      </c>
      <c r="I831" s="204"/>
      <c r="J831" s="15"/>
      <c r="K831" s="15"/>
      <c r="L831" s="200"/>
      <c r="M831" s="205"/>
      <c r="N831" s="206"/>
      <c r="O831" s="206"/>
      <c r="P831" s="206"/>
      <c r="Q831" s="206"/>
      <c r="R831" s="206"/>
      <c r="S831" s="206"/>
      <c r="T831" s="207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01" t="s">
        <v>160</v>
      </c>
      <c r="AU831" s="201" t="s">
        <v>158</v>
      </c>
      <c r="AV831" s="15" t="s">
        <v>157</v>
      </c>
      <c r="AW831" s="15" t="s">
        <v>32</v>
      </c>
      <c r="AX831" s="15" t="s">
        <v>85</v>
      </c>
      <c r="AY831" s="201" t="s">
        <v>150</v>
      </c>
    </row>
    <row r="832" s="2" customFormat="1" ht="16.5" customHeight="1">
      <c r="A832" s="37"/>
      <c r="B832" s="170"/>
      <c r="C832" s="208" t="s">
        <v>1046</v>
      </c>
      <c r="D832" s="208" t="s">
        <v>470</v>
      </c>
      <c r="E832" s="209" t="s">
        <v>1047</v>
      </c>
      <c r="F832" s="210" t="s">
        <v>1048</v>
      </c>
      <c r="G832" s="211" t="s">
        <v>166</v>
      </c>
      <c r="H832" s="212">
        <v>5.109</v>
      </c>
      <c r="I832" s="213"/>
      <c r="J832" s="214">
        <f>ROUND(I832*H832,2)</f>
        <v>0</v>
      </c>
      <c r="K832" s="210" t="s">
        <v>1</v>
      </c>
      <c r="L832" s="215"/>
      <c r="M832" s="216" t="s">
        <v>1</v>
      </c>
      <c r="N832" s="217" t="s">
        <v>43</v>
      </c>
      <c r="O832" s="76"/>
      <c r="P832" s="180">
        <f>O832*H832</f>
        <v>0</v>
      </c>
      <c r="Q832" s="180">
        <v>0.015</v>
      </c>
      <c r="R832" s="180">
        <f>Q832*H832</f>
        <v>0.076634999999999984</v>
      </c>
      <c r="S832" s="180">
        <v>0</v>
      </c>
      <c r="T832" s="181">
        <f>S832*H832</f>
        <v>0</v>
      </c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R832" s="182" t="s">
        <v>342</v>
      </c>
      <c r="AT832" s="182" t="s">
        <v>470</v>
      </c>
      <c r="AU832" s="182" t="s">
        <v>158</v>
      </c>
      <c r="AY832" s="18" t="s">
        <v>150</v>
      </c>
      <c r="BE832" s="183">
        <f>IF(N832="základní",J832,0)</f>
        <v>0</v>
      </c>
      <c r="BF832" s="183">
        <f>IF(N832="snížená",J832,0)</f>
        <v>0</v>
      </c>
      <c r="BG832" s="183">
        <f>IF(N832="zákl. přenesená",J832,0)</f>
        <v>0</v>
      </c>
      <c r="BH832" s="183">
        <f>IF(N832="sníž. přenesená",J832,0)</f>
        <v>0</v>
      </c>
      <c r="BI832" s="183">
        <f>IF(N832="nulová",J832,0)</f>
        <v>0</v>
      </c>
      <c r="BJ832" s="18" t="s">
        <v>158</v>
      </c>
      <c r="BK832" s="183">
        <f>ROUND(I832*H832,2)</f>
        <v>0</v>
      </c>
      <c r="BL832" s="18" t="s">
        <v>243</v>
      </c>
      <c r="BM832" s="182" t="s">
        <v>1049</v>
      </c>
    </row>
    <row r="833" s="14" customFormat="1">
      <c r="A833" s="14"/>
      <c r="B833" s="192"/>
      <c r="C833" s="14"/>
      <c r="D833" s="185" t="s">
        <v>160</v>
      </c>
      <c r="E833" s="14"/>
      <c r="F833" s="194" t="s">
        <v>1050</v>
      </c>
      <c r="G833" s="14"/>
      <c r="H833" s="195">
        <v>5.109</v>
      </c>
      <c r="I833" s="196"/>
      <c r="J833" s="14"/>
      <c r="K833" s="14"/>
      <c r="L833" s="192"/>
      <c r="M833" s="197"/>
      <c r="N833" s="198"/>
      <c r="O833" s="198"/>
      <c r="P833" s="198"/>
      <c r="Q833" s="198"/>
      <c r="R833" s="198"/>
      <c r="S833" s="198"/>
      <c r="T833" s="19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193" t="s">
        <v>160</v>
      </c>
      <c r="AU833" s="193" t="s">
        <v>158</v>
      </c>
      <c r="AV833" s="14" t="s">
        <v>158</v>
      </c>
      <c r="AW833" s="14" t="s">
        <v>3</v>
      </c>
      <c r="AX833" s="14" t="s">
        <v>85</v>
      </c>
      <c r="AY833" s="193" t="s">
        <v>150</v>
      </c>
    </row>
    <row r="834" s="2" customFormat="1" ht="24.15" customHeight="1">
      <c r="A834" s="37"/>
      <c r="B834" s="170"/>
      <c r="C834" s="171" t="s">
        <v>1051</v>
      </c>
      <c r="D834" s="171" t="s">
        <v>152</v>
      </c>
      <c r="E834" s="172" t="s">
        <v>1052</v>
      </c>
      <c r="F834" s="173" t="s">
        <v>1053</v>
      </c>
      <c r="G834" s="174" t="s">
        <v>210</v>
      </c>
      <c r="H834" s="175">
        <v>4.236</v>
      </c>
      <c r="I834" s="176"/>
      <c r="J834" s="177">
        <f>ROUND(I834*H834,2)</f>
        <v>0</v>
      </c>
      <c r="K834" s="173" t="s">
        <v>156</v>
      </c>
      <c r="L834" s="38"/>
      <c r="M834" s="178" t="s">
        <v>1</v>
      </c>
      <c r="N834" s="179" t="s">
        <v>43</v>
      </c>
      <c r="O834" s="76"/>
      <c r="P834" s="180">
        <f>O834*H834</f>
        <v>0</v>
      </c>
      <c r="Q834" s="180">
        <v>0</v>
      </c>
      <c r="R834" s="180">
        <f>Q834*H834</f>
        <v>0</v>
      </c>
      <c r="S834" s="180">
        <v>0</v>
      </c>
      <c r="T834" s="181">
        <f>S834*H834</f>
        <v>0</v>
      </c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R834" s="182" t="s">
        <v>243</v>
      </c>
      <c r="AT834" s="182" t="s">
        <v>152</v>
      </c>
      <c r="AU834" s="182" t="s">
        <v>158</v>
      </c>
      <c r="AY834" s="18" t="s">
        <v>150</v>
      </c>
      <c r="BE834" s="183">
        <f>IF(N834="základní",J834,0)</f>
        <v>0</v>
      </c>
      <c r="BF834" s="183">
        <f>IF(N834="snížená",J834,0)</f>
        <v>0</v>
      </c>
      <c r="BG834" s="183">
        <f>IF(N834="zákl. přenesená",J834,0)</f>
        <v>0</v>
      </c>
      <c r="BH834" s="183">
        <f>IF(N834="sníž. přenesená",J834,0)</f>
        <v>0</v>
      </c>
      <c r="BI834" s="183">
        <f>IF(N834="nulová",J834,0)</f>
        <v>0</v>
      </c>
      <c r="BJ834" s="18" t="s">
        <v>158</v>
      </c>
      <c r="BK834" s="183">
        <f>ROUND(I834*H834,2)</f>
        <v>0</v>
      </c>
      <c r="BL834" s="18" t="s">
        <v>243</v>
      </c>
      <c r="BM834" s="182" t="s">
        <v>1054</v>
      </c>
    </row>
    <row r="835" s="12" customFormat="1" ht="22.8" customHeight="1">
      <c r="A835" s="12"/>
      <c r="B835" s="157"/>
      <c r="C835" s="12"/>
      <c r="D835" s="158" t="s">
        <v>76</v>
      </c>
      <c r="E835" s="168" t="s">
        <v>1055</v>
      </c>
      <c r="F835" s="168" t="s">
        <v>1056</v>
      </c>
      <c r="G835" s="12"/>
      <c r="H835" s="12"/>
      <c r="I835" s="160"/>
      <c r="J835" s="169">
        <f>BK835</f>
        <v>0</v>
      </c>
      <c r="K835" s="12"/>
      <c r="L835" s="157"/>
      <c r="M835" s="162"/>
      <c r="N835" s="163"/>
      <c r="O835" s="163"/>
      <c r="P835" s="164">
        <f>SUM(P836:P844)</f>
        <v>0</v>
      </c>
      <c r="Q835" s="163"/>
      <c r="R835" s="164">
        <f>SUM(R836:R844)</f>
        <v>7.22988892</v>
      </c>
      <c r="S835" s="163"/>
      <c r="T835" s="165">
        <f>SUM(T836:T844)</f>
        <v>0</v>
      </c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R835" s="158" t="s">
        <v>158</v>
      </c>
      <c r="AT835" s="166" t="s">
        <v>76</v>
      </c>
      <c r="AU835" s="166" t="s">
        <v>85</v>
      </c>
      <c r="AY835" s="158" t="s">
        <v>150</v>
      </c>
      <c r="BK835" s="167">
        <f>SUM(BK836:BK844)</f>
        <v>0</v>
      </c>
    </row>
    <row r="836" s="2" customFormat="1" ht="24.15" customHeight="1">
      <c r="A836" s="37"/>
      <c r="B836" s="170"/>
      <c r="C836" s="171" t="s">
        <v>1057</v>
      </c>
      <c r="D836" s="171" t="s">
        <v>152</v>
      </c>
      <c r="E836" s="172" t="s">
        <v>1058</v>
      </c>
      <c r="F836" s="173" t="s">
        <v>1059</v>
      </c>
      <c r="G836" s="174" t="s">
        <v>155</v>
      </c>
      <c r="H836" s="175">
        <v>59.952</v>
      </c>
      <c r="I836" s="176"/>
      <c r="J836" s="177">
        <f>ROUND(I836*H836,2)</f>
        <v>0</v>
      </c>
      <c r="K836" s="173" t="s">
        <v>156</v>
      </c>
      <c r="L836" s="38"/>
      <c r="M836" s="178" t="s">
        <v>1</v>
      </c>
      <c r="N836" s="179" t="s">
        <v>43</v>
      </c>
      <c r="O836" s="76"/>
      <c r="P836" s="180">
        <f>O836*H836</f>
        <v>0</v>
      </c>
      <c r="Q836" s="180">
        <v>0.013960000000000002</v>
      </c>
      <c r="R836" s="180">
        <f>Q836*H836</f>
        <v>0.83692992</v>
      </c>
      <c r="S836" s="180">
        <v>0</v>
      </c>
      <c r="T836" s="181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182" t="s">
        <v>243</v>
      </c>
      <c r="AT836" s="182" t="s">
        <v>152</v>
      </c>
      <c r="AU836" s="182" t="s">
        <v>158</v>
      </c>
      <c r="AY836" s="18" t="s">
        <v>150</v>
      </c>
      <c r="BE836" s="183">
        <f>IF(N836="základní",J836,0)</f>
        <v>0</v>
      </c>
      <c r="BF836" s="183">
        <f>IF(N836="snížená",J836,0)</f>
        <v>0</v>
      </c>
      <c r="BG836" s="183">
        <f>IF(N836="zákl. přenesená",J836,0)</f>
        <v>0</v>
      </c>
      <c r="BH836" s="183">
        <f>IF(N836="sníž. přenesená",J836,0)</f>
        <v>0</v>
      </c>
      <c r="BI836" s="183">
        <f>IF(N836="nulová",J836,0)</f>
        <v>0</v>
      </c>
      <c r="BJ836" s="18" t="s">
        <v>158</v>
      </c>
      <c r="BK836" s="183">
        <f>ROUND(I836*H836,2)</f>
        <v>0</v>
      </c>
      <c r="BL836" s="18" t="s">
        <v>243</v>
      </c>
      <c r="BM836" s="182" t="s">
        <v>1060</v>
      </c>
    </row>
    <row r="837" s="14" customFormat="1">
      <c r="A837" s="14"/>
      <c r="B837" s="192"/>
      <c r="C837" s="14"/>
      <c r="D837" s="185" t="s">
        <v>160</v>
      </c>
      <c r="E837" s="193" t="s">
        <v>1</v>
      </c>
      <c r="F837" s="194" t="s">
        <v>1061</v>
      </c>
      <c r="G837" s="14"/>
      <c r="H837" s="195">
        <v>59.952</v>
      </c>
      <c r="I837" s="196"/>
      <c r="J837" s="14"/>
      <c r="K837" s="14"/>
      <c r="L837" s="192"/>
      <c r="M837" s="197"/>
      <c r="N837" s="198"/>
      <c r="O837" s="198"/>
      <c r="P837" s="198"/>
      <c r="Q837" s="198"/>
      <c r="R837" s="198"/>
      <c r="S837" s="198"/>
      <c r="T837" s="19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193" t="s">
        <v>160</v>
      </c>
      <c r="AU837" s="193" t="s">
        <v>158</v>
      </c>
      <c r="AV837" s="14" t="s">
        <v>158</v>
      </c>
      <c r="AW837" s="14" t="s">
        <v>32</v>
      </c>
      <c r="AX837" s="14" t="s">
        <v>77</v>
      </c>
      <c r="AY837" s="193" t="s">
        <v>150</v>
      </c>
    </row>
    <row r="838" s="15" customFormat="1">
      <c r="A838" s="15"/>
      <c r="B838" s="200"/>
      <c r="C838" s="15"/>
      <c r="D838" s="185" t="s">
        <v>160</v>
      </c>
      <c r="E838" s="201" t="s">
        <v>1</v>
      </c>
      <c r="F838" s="202" t="s">
        <v>163</v>
      </c>
      <c r="G838" s="15"/>
      <c r="H838" s="203">
        <v>59.952</v>
      </c>
      <c r="I838" s="204"/>
      <c r="J838" s="15"/>
      <c r="K838" s="15"/>
      <c r="L838" s="200"/>
      <c r="M838" s="205"/>
      <c r="N838" s="206"/>
      <c r="O838" s="206"/>
      <c r="P838" s="206"/>
      <c r="Q838" s="206"/>
      <c r="R838" s="206"/>
      <c r="S838" s="206"/>
      <c r="T838" s="207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01" t="s">
        <v>160</v>
      </c>
      <c r="AU838" s="201" t="s">
        <v>158</v>
      </c>
      <c r="AV838" s="15" t="s">
        <v>157</v>
      </c>
      <c r="AW838" s="15" t="s">
        <v>32</v>
      </c>
      <c r="AX838" s="15" t="s">
        <v>85</v>
      </c>
      <c r="AY838" s="201" t="s">
        <v>150</v>
      </c>
    </row>
    <row r="839" s="2" customFormat="1" ht="37.8" customHeight="1">
      <c r="A839" s="37"/>
      <c r="B839" s="170"/>
      <c r="C839" s="171" t="s">
        <v>1062</v>
      </c>
      <c r="D839" s="171" t="s">
        <v>152</v>
      </c>
      <c r="E839" s="172" t="s">
        <v>1063</v>
      </c>
      <c r="F839" s="173" t="s">
        <v>1064</v>
      </c>
      <c r="G839" s="174" t="s">
        <v>155</v>
      </c>
      <c r="H839" s="175">
        <v>70.313</v>
      </c>
      <c r="I839" s="176"/>
      <c r="J839" s="177">
        <f>ROUND(I839*H839,2)</f>
        <v>0</v>
      </c>
      <c r="K839" s="173" t="s">
        <v>1</v>
      </c>
      <c r="L839" s="38"/>
      <c r="M839" s="178" t="s">
        <v>1</v>
      </c>
      <c r="N839" s="179" t="s">
        <v>43</v>
      </c>
      <c r="O839" s="76"/>
      <c r="P839" s="180">
        <f>O839*H839</f>
        <v>0</v>
      </c>
      <c r="Q839" s="180">
        <v>0.043</v>
      </c>
      <c r="R839" s="180">
        <f>Q839*H839</f>
        <v>3.023459</v>
      </c>
      <c r="S839" s="180">
        <v>0</v>
      </c>
      <c r="T839" s="181">
        <f>S839*H839</f>
        <v>0</v>
      </c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R839" s="182" t="s">
        <v>243</v>
      </c>
      <c r="AT839" s="182" t="s">
        <v>152</v>
      </c>
      <c r="AU839" s="182" t="s">
        <v>158</v>
      </c>
      <c r="AY839" s="18" t="s">
        <v>150</v>
      </c>
      <c r="BE839" s="183">
        <f>IF(N839="základní",J839,0)</f>
        <v>0</v>
      </c>
      <c r="BF839" s="183">
        <f>IF(N839="snížená",J839,0)</f>
        <v>0</v>
      </c>
      <c r="BG839" s="183">
        <f>IF(N839="zákl. přenesená",J839,0)</f>
        <v>0</v>
      </c>
      <c r="BH839" s="183">
        <f>IF(N839="sníž. přenesená",J839,0)</f>
        <v>0</v>
      </c>
      <c r="BI839" s="183">
        <f>IF(N839="nulová",J839,0)</f>
        <v>0</v>
      </c>
      <c r="BJ839" s="18" t="s">
        <v>158</v>
      </c>
      <c r="BK839" s="183">
        <f>ROUND(I839*H839,2)</f>
        <v>0</v>
      </c>
      <c r="BL839" s="18" t="s">
        <v>243</v>
      </c>
      <c r="BM839" s="182" t="s">
        <v>1065</v>
      </c>
    </row>
    <row r="840" s="14" customFormat="1">
      <c r="A840" s="14"/>
      <c r="B840" s="192"/>
      <c r="C840" s="14"/>
      <c r="D840" s="185" t="s">
        <v>160</v>
      </c>
      <c r="E840" s="193" t="s">
        <v>1</v>
      </c>
      <c r="F840" s="194" t="s">
        <v>914</v>
      </c>
      <c r="G840" s="14"/>
      <c r="H840" s="195">
        <v>36.055</v>
      </c>
      <c r="I840" s="196"/>
      <c r="J840" s="14"/>
      <c r="K840" s="14"/>
      <c r="L840" s="192"/>
      <c r="M840" s="197"/>
      <c r="N840" s="198"/>
      <c r="O840" s="198"/>
      <c r="P840" s="198"/>
      <c r="Q840" s="198"/>
      <c r="R840" s="198"/>
      <c r="S840" s="198"/>
      <c r="T840" s="19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193" t="s">
        <v>160</v>
      </c>
      <c r="AU840" s="193" t="s">
        <v>158</v>
      </c>
      <c r="AV840" s="14" t="s">
        <v>158</v>
      </c>
      <c r="AW840" s="14" t="s">
        <v>32</v>
      </c>
      <c r="AX840" s="14" t="s">
        <v>77</v>
      </c>
      <c r="AY840" s="193" t="s">
        <v>150</v>
      </c>
    </row>
    <row r="841" s="14" customFormat="1">
      <c r="A841" s="14"/>
      <c r="B841" s="192"/>
      <c r="C841" s="14"/>
      <c r="D841" s="185" t="s">
        <v>160</v>
      </c>
      <c r="E841" s="193" t="s">
        <v>1</v>
      </c>
      <c r="F841" s="194" t="s">
        <v>915</v>
      </c>
      <c r="G841" s="14"/>
      <c r="H841" s="195">
        <v>34.258000000000004</v>
      </c>
      <c r="I841" s="196"/>
      <c r="J841" s="14"/>
      <c r="K841" s="14"/>
      <c r="L841" s="192"/>
      <c r="M841" s="197"/>
      <c r="N841" s="198"/>
      <c r="O841" s="198"/>
      <c r="P841" s="198"/>
      <c r="Q841" s="198"/>
      <c r="R841" s="198"/>
      <c r="S841" s="198"/>
      <c r="T841" s="19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193" t="s">
        <v>160</v>
      </c>
      <c r="AU841" s="193" t="s">
        <v>158</v>
      </c>
      <c r="AV841" s="14" t="s">
        <v>158</v>
      </c>
      <c r="AW841" s="14" t="s">
        <v>32</v>
      </c>
      <c r="AX841" s="14" t="s">
        <v>77</v>
      </c>
      <c r="AY841" s="193" t="s">
        <v>150</v>
      </c>
    </row>
    <row r="842" s="15" customFormat="1">
      <c r="A842" s="15"/>
      <c r="B842" s="200"/>
      <c r="C842" s="15"/>
      <c r="D842" s="185" t="s">
        <v>160</v>
      </c>
      <c r="E842" s="201" t="s">
        <v>1</v>
      </c>
      <c r="F842" s="202" t="s">
        <v>163</v>
      </c>
      <c r="G842" s="15"/>
      <c r="H842" s="203">
        <v>70.313</v>
      </c>
      <c r="I842" s="204"/>
      <c r="J842" s="15"/>
      <c r="K842" s="15"/>
      <c r="L842" s="200"/>
      <c r="M842" s="205"/>
      <c r="N842" s="206"/>
      <c r="O842" s="206"/>
      <c r="P842" s="206"/>
      <c r="Q842" s="206"/>
      <c r="R842" s="206"/>
      <c r="S842" s="206"/>
      <c r="T842" s="207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01" t="s">
        <v>160</v>
      </c>
      <c r="AU842" s="201" t="s">
        <v>158</v>
      </c>
      <c r="AV842" s="15" t="s">
        <v>157</v>
      </c>
      <c r="AW842" s="15" t="s">
        <v>32</v>
      </c>
      <c r="AX842" s="15" t="s">
        <v>85</v>
      </c>
      <c r="AY842" s="201" t="s">
        <v>150</v>
      </c>
    </row>
    <row r="843" s="2" customFormat="1" ht="33" customHeight="1">
      <c r="A843" s="37"/>
      <c r="B843" s="170"/>
      <c r="C843" s="171" t="s">
        <v>1066</v>
      </c>
      <c r="D843" s="171" t="s">
        <v>152</v>
      </c>
      <c r="E843" s="172" t="s">
        <v>1067</v>
      </c>
      <c r="F843" s="173" t="s">
        <v>1068</v>
      </c>
      <c r="G843" s="174" t="s">
        <v>155</v>
      </c>
      <c r="H843" s="175">
        <v>146.5</v>
      </c>
      <c r="I843" s="176"/>
      <c r="J843" s="177">
        <f>ROUND(I843*H843,2)</f>
        <v>0</v>
      </c>
      <c r="K843" s="173" t="s">
        <v>1</v>
      </c>
      <c r="L843" s="38"/>
      <c r="M843" s="178" t="s">
        <v>1</v>
      </c>
      <c r="N843" s="179" t="s">
        <v>43</v>
      </c>
      <c r="O843" s="76"/>
      <c r="P843" s="180">
        <f>O843*H843</f>
        <v>0</v>
      </c>
      <c r="Q843" s="180">
        <v>0.023</v>
      </c>
      <c r="R843" s="180">
        <f>Q843*H843</f>
        <v>3.3695</v>
      </c>
      <c r="S843" s="180">
        <v>0</v>
      </c>
      <c r="T843" s="181">
        <f>S843*H843</f>
        <v>0</v>
      </c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R843" s="182" t="s">
        <v>243</v>
      </c>
      <c r="AT843" s="182" t="s">
        <v>152</v>
      </c>
      <c r="AU843" s="182" t="s">
        <v>158</v>
      </c>
      <c r="AY843" s="18" t="s">
        <v>150</v>
      </c>
      <c r="BE843" s="183">
        <f>IF(N843="základní",J843,0)</f>
        <v>0</v>
      </c>
      <c r="BF843" s="183">
        <f>IF(N843="snížená",J843,0)</f>
        <v>0</v>
      </c>
      <c r="BG843" s="183">
        <f>IF(N843="zákl. přenesená",J843,0)</f>
        <v>0</v>
      </c>
      <c r="BH843" s="183">
        <f>IF(N843="sníž. přenesená",J843,0)</f>
        <v>0</v>
      </c>
      <c r="BI843" s="183">
        <f>IF(N843="nulová",J843,0)</f>
        <v>0</v>
      </c>
      <c r="BJ843" s="18" t="s">
        <v>158</v>
      </c>
      <c r="BK843" s="183">
        <f>ROUND(I843*H843,2)</f>
        <v>0</v>
      </c>
      <c r="BL843" s="18" t="s">
        <v>243</v>
      </c>
      <c r="BM843" s="182" t="s">
        <v>1069</v>
      </c>
    </row>
    <row r="844" s="2" customFormat="1" ht="24.15" customHeight="1">
      <c r="A844" s="37"/>
      <c r="B844" s="170"/>
      <c r="C844" s="171" t="s">
        <v>1070</v>
      </c>
      <c r="D844" s="171" t="s">
        <v>152</v>
      </c>
      <c r="E844" s="172" t="s">
        <v>1071</v>
      </c>
      <c r="F844" s="173" t="s">
        <v>1072</v>
      </c>
      <c r="G844" s="174" t="s">
        <v>210</v>
      </c>
      <c r="H844" s="175">
        <v>7.23</v>
      </c>
      <c r="I844" s="176"/>
      <c r="J844" s="177">
        <f>ROUND(I844*H844,2)</f>
        <v>0</v>
      </c>
      <c r="K844" s="173" t="s">
        <v>156</v>
      </c>
      <c r="L844" s="38"/>
      <c r="M844" s="178" t="s">
        <v>1</v>
      </c>
      <c r="N844" s="179" t="s">
        <v>43</v>
      </c>
      <c r="O844" s="76"/>
      <c r="P844" s="180">
        <f>O844*H844</f>
        <v>0</v>
      </c>
      <c r="Q844" s="180">
        <v>0</v>
      </c>
      <c r="R844" s="180">
        <f>Q844*H844</f>
        <v>0</v>
      </c>
      <c r="S844" s="180">
        <v>0</v>
      </c>
      <c r="T844" s="181">
        <f>S844*H844</f>
        <v>0</v>
      </c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R844" s="182" t="s">
        <v>243</v>
      </c>
      <c r="AT844" s="182" t="s">
        <v>152</v>
      </c>
      <c r="AU844" s="182" t="s">
        <v>158</v>
      </c>
      <c r="AY844" s="18" t="s">
        <v>150</v>
      </c>
      <c r="BE844" s="183">
        <f>IF(N844="základní",J844,0)</f>
        <v>0</v>
      </c>
      <c r="BF844" s="183">
        <f>IF(N844="snížená",J844,0)</f>
        <v>0</v>
      </c>
      <c r="BG844" s="183">
        <f>IF(N844="zákl. přenesená",J844,0)</f>
        <v>0</v>
      </c>
      <c r="BH844" s="183">
        <f>IF(N844="sníž. přenesená",J844,0)</f>
        <v>0</v>
      </c>
      <c r="BI844" s="183">
        <f>IF(N844="nulová",J844,0)</f>
        <v>0</v>
      </c>
      <c r="BJ844" s="18" t="s">
        <v>158</v>
      </c>
      <c r="BK844" s="183">
        <f>ROUND(I844*H844,2)</f>
        <v>0</v>
      </c>
      <c r="BL844" s="18" t="s">
        <v>243</v>
      </c>
      <c r="BM844" s="182" t="s">
        <v>1073</v>
      </c>
    </row>
    <row r="845" s="12" customFormat="1" ht="22.8" customHeight="1">
      <c r="A845" s="12"/>
      <c r="B845" s="157"/>
      <c r="C845" s="12"/>
      <c r="D845" s="158" t="s">
        <v>76</v>
      </c>
      <c r="E845" s="168" t="s">
        <v>1074</v>
      </c>
      <c r="F845" s="168" t="s">
        <v>1075</v>
      </c>
      <c r="G845" s="12"/>
      <c r="H845" s="12"/>
      <c r="I845" s="160"/>
      <c r="J845" s="169">
        <f>BK845</f>
        <v>0</v>
      </c>
      <c r="K845" s="12"/>
      <c r="L845" s="157"/>
      <c r="M845" s="162"/>
      <c r="N845" s="163"/>
      <c r="O845" s="163"/>
      <c r="P845" s="164">
        <f>SUM(P846:P886)</f>
        <v>0</v>
      </c>
      <c r="Q845" s="163"/>
      <c r="R845" s="164">
        <f>SUM(R846:R886)</f>
        <v>5.2882127599999992</v>
      </c>
      <c r="S845" s="163"/>
      <c r="T845" s="165">
        <f>SUM(T846:T886)</f>
        <v>0</v>
      </c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R845" s="158" t="s">
        <v>158</v>
      </c>
      <c r="AT845" s="166" t="s">
        <v>76</v>
      </c>
      <c r="AU845" s="166" t="s">
        <v>85</v>
      </c>
      <c r="AY845" s="158" t="s">
        <v>150</v>
      </c>
      <c r="BK845" s="167">
        <f>SUM(BK846:BK886)</f>
        <v>0</v>
      </c>
    </row>
    <row r="846" s="2" customFormat="1" ht="24.15" customHeight="1">
      <c r="A846" s="37"/>
      <c r="B846" s="170"/>
      <c r="C846" s="171" t="s">
        <v>1076</v>
      </c>
      <c r="D846" s="171" t="s">
        <v>152</v>
      </c>
      <c r="E846" s="172" t="s">
        <v>1077</v>
      </c>
      <c r="F846" s="173" t="s">
        <v>1078</v>
      </c>
      <c r="G846" s="174" t="s">
        <v>155</v>
      </c>
      <c r="H846" s="175">
        <v>50.848</v>
      </c>
      <c r="I846" s="176"/>
      <c r="J846" s="177">
        <f>ROUND(I846*H846,2)</f>
        <v>0</v>
      </c>
      <c r="K846" s="173" t="s">
        <v>156</v>
      </c>
      <c r="L846" s="38"/>
      <c r="M846" s="178" t="s">
        <v>1</v>
      </c>
      <c r="N846" s="179" t="s">
        <v>43</v>
      </c>
      <c r="O846" s="76"/>
      <c r="P846" s="180">
        <f>O846*H846</f>
        <v>0</v>
      </c>
      <c r="Q846" s="180">
        <v>0.04697</v>
      </c>
      <c r="R846" s="180">
        <f>Q846*H846</f>
        <v>2.38833056</v>
      </c>
      <c r="S846" s="180">
        <v>0</v>
      </c>
      <c r="T846" s="181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182" t="s">
        <v>243</v>
      </c>
      <c r="AT846" s="182" t="s">
        <v>152</v>
      </c>
      <c r="AU846" s="182" t="s">
        <v>158</v>
      </c>
      <c r="AY846" s="18" t="s">
        <v>150</v>
      </c>
      <c r="BE846" s="183">
        <f>IF(N846="základní",J846,0)</f>
        <v>0</v>
      </c>
      <c r="BF846" s="183">
        <f>IF(N846="snížená",J846,0)</f>
        <v>0</v>
      </c>
      <c r="BG846" s="183">
        <f>IF(N846="zákl. přenesená",J846,0)</f>
        <v>0</v>
      </c>
      <c r="BH846" s="183">
        <f>IF(N846="sníž. přenesená",J846,0)</f>
        <v>0</v>
      </c>
      <c r="BI846" s="183">
        <f>IF(N846="nulová",J846,0)</f>
        <v>0</v>
      </c>
      <c r="BJ846" s="18" t="s">
        <v>158</v>
      </c>
      <c r="BK846" s="183">
        <f>ROUND(I846*H846,2)</f>
        <v>0</v>
      </c>
      <c r="BL846" s="18" t="s">
        <v>243</v>
      </c>
      <c r="BM846" s="182" t="s">
        <v>1079</v>
      </c>
    </row>
    <row r="847" s="13" customFormat="1">
      <c r="A847" s="13"/>
      <c r="B847" s="184"/>
      <c r="C847" s="13"/>
      <c r="D847" s="185" t="s">
        <v>160</v>
      </c>
      <c r="E847" s="186" t="s">
        <v>1</v>
      </c>
      <c r="F847" s="187" t="s">
        <v>331</v>
      </c>
      <c r="G847" s="13"/>
      <c r="H847" s="186" t="s">
        <v>1</v>
      </c>
      <c r="I847" s="188"/>
      <c r="J847" s="13"/>
      <c r="K847" s="13"/>
      <c r="L847" s="184"/>
      <c r="M847" s="189"/>
      <c r="N847" s="190"/>
      <c r="O847" s="190"/>
      <c r="P847" s="190"/>
      <c r="Q847" s="190"/>
      <c r="R847" s="190"/>
      <c r="S847" s="190"/>
      <c r="T847" s="191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186" t="s">
        <v>160</v>
      </c>
      <c r="AU847" s="186" t="s">
        <v>158</v>
      </c>
      <c r="AV847" s="13" t="s">
        <v>85</v>
      </c>
      <c r="AW847" s="13" t="s">
        <v>32</v>
      </c>
      <c r="AX847" s="13" t="s">
        <v>77</v>
      </c>
      <c r="AY847" s="186" t="s">
        <v>150</v>
      </c>
    </row>
    <row r="848" s="14" customFormat="1">
      <c r="A848" s="14"/>
      <c r="B848" s="192"/>
      <c r="C848" s="14"/>
      <c r="D848" s="185" t="s">
        <v>160</v>
      </c>
      <c r="E848" s="193" t="s">
        <v>1</v>
      </c>
      <c r="F848" s="194" t="s">
        <v>1080</v>
      </c>
      <c r="G848" s="14"/>
      <c r="H848" s="195">
        <v>26.04</v>
      </c>
      <c r="I848" s="196"/>
      <c r="J848" s="14"/>
      <c r="K848" s="14"/>
      <c r="L848" s="192"/>
      <c r="M848" s="197"/>
      <c r="N848" s="198"/>
      <c r="O848" s="198"/>
      <c r="P848" s="198"/>
      <c r="Q848" s="198"/>
      <c r="R848" s="198"/>
      <c r="S848" s="198"/>
      <c r="T848" s="19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193" t="s">
        <v>160</v>
      </c>
      <c r="AU848" s="193" t="s">
        <v>158</v>
      </c>
      <c r="AV848" s="14" t="s">
        <v>158</v>
      </c>
      <c r="AW848" s="14" t="s">
        <v>32</v>
      </c>
      <c r="AX848" s="14" t="s">
        <v>77</v>
      </c>
      <c r="AY848" s="193" t="s">
        <v>150</v>
      </c>
    </row>
    <row r="849" s="14" customFormat="1">
      <c r="A849" s="14"/>
      <c r="B849" s="192"/>
      <c r="C849" s="14"/>
      <c r="D849" s="185" t="s">
        <v>160</v>
      </c>
      <c r="E849" s="193" t="s">
        <v>1</v>
      </c>
      <c r="F849" s="194" t="s">
        <v>1081</v>
      </c>
      <c r="G849" s="14"/>
      <c r="H849" s="195">
        <v>-5.88</v>
      </c>
      <c r="I849" s="196"/>
      <c r="J849" s="14"/>
      <c r="K849" s="14"/>
      <c r="L849" s="192"/>
      <c r="M849" s="197"/>
      <c r="N849" s="198"/>
      <c r="O849" s="198"/>
      <c r="P849" s="198"/>
      <c r="Q849" s="198"/>
      <c r="R849" s="198"/>
      <c r="S849" s="198"/>
      <c r="T849" s="19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193" t="s">
        <v>160</v>
      </c>
      <c r="AU849" s="193" t="s">
        <v>158</v>
      </c>
      <c r="AV849" s="14" t="s">
        <v>158</v>
      </c>
      <c r="AW849" s="14" t="s">
        <v>32</v>
      </c>
      <c r="AX849" s="14" t="s">
        <v>77</v>
      </c>
      <c r="AY849" s="193" t="s">
        <v>150</v>
      </c>
    </row>
    <row r="850" s="13" customFormat="1">
      <c r="A850" s="13"/>
      <c r="B850" s="184"/>
      <c r="C850" s="13"/>
      <c r="D850" s="185" t="s">
        <v>160</v>
      </c>
      <c r="E850" s="186" t="s">
        <v>1</v>
      </c>
      <c r="F850" s="187" t="s">
        <v>316</v>
      </c>
      <c r="G850" s="13"/>
      <c r="H850" s="186" t="s">
        <v>1</v>
      </c>
      <c r="I850" s="188"/>
      <c r="J850" s="13"/>
      <c r="K850" s="13"/>
      <c r="L850" s="184"/>
      <c r="M850" s="189"/>
      <c r="N850" s="190"/>
      <c r="O850" s="190"/>
      <c r="P850" s="190"/>
      <c r="Q850" s="190"/>
      <c r="R850" s="190"/>
      <c r="S850" s="190"/>
      <c r="T850" s="191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186" t="s">
        <v>160</v>
      </c>
      <c r="AU850" s="186" t="s">
        <v>158</v>
      </c>
      <c r="AV850" s="13" t="s">
        <v>85</v>
      </c>
      <c r="AW850" s="13" t="s">
        <v>32</v>
      </c>
      <c r="AX850" s="13" t="s">
        <v>77</v>
      </c>
      <c r="AY850" s="186" t="s">
        <v>150</v>
      </c>
    </row>
    <row r="851" s="14" customFormat="1">
      <c r="A851" s="14"/>
      <c r="B851" s="192"/>
      <c r="C851" s="14"/>
      <c r="D851" s="185" t="s">
        <v>160</v>
      </c>
      <c r="E851" s="193" t="s">
        <v>1</v>
      </c>
      <c r="F851" s="194" t="s">
        <v>1080</v>
      </c>
      <c r="G851" s="14"/>
      <c r="H851" s="195">
        <v>26.04</v>
      </c>
      <c r="I851" s="196"/>
      <c r="J851" s="14"/>
      <c r="K851" s="14"/>
      <c r="L851" s="192"/>
      <c r="M851" s="197"/>
      <c r="N851" s="198"/>
      <c r="O851" s="198"/>
      <c r="P851" s="198"/>
      <c r="Q851" s="198"/>
      <c r="R851" s="198"/>
      <c r="S851" s="198"/>
      <c r="T851" s="19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193" t="s">
        <v>160</v>
      </c>
      <c r="AU851" s="193" t="s">
        <v>158</v>
      </c>
      <c r="AV851" s="14" t="s">
        <v>158</v>
      </c>
      <c r="AW851" s="14" t="s">
        <v>32</v>
      </c>
      <c r="AX851" s="14" t="s">
        <v>77</v>
      </c>
      <c r="AY851" s="193" t="s">
        <v>150</v>
      </c>
    </row>
    <row r="852" s="14" customFormat="1">
      <c r="A852" s="14"/>
      <c r="B852" s="192"/>
      <c r="C852" s="14"/>
      <c r="D852" s="185" t="s">
        <v>160</v>
      </c>
      <c r="E852" s="193" t="s">
        <v>1</v>
      </c>
      <c r="F852" s="194" t="s">
        <v>1081</v>
      </c>
      <c r="G852" s="14"/>
      <c r="H852" s="195">
        <v>-5.88</v>
      </c>
      <c r="I852" s="196"/>
      <c r="J852" s="14"/>
      <c r="K852" s="14"/>
      <c r="L852" s="192"/>
      <c r="M852" s="197"/>
      <c r="N852" s="198"/>
      <c r="O852" s="198"/>
      <c r="P852" s="198"/>
      <c r="Q852" s="198"/>
      <c r="R852" s="198"/>
      <c r="S852" s="198"/>
      <c r="T852" s="19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193" t="s">
        <v>160</v>
      </c>
      <c r="AU852" s="193" t="s">
        <v>158</v>
      </c>
      <c r="AV852" s="14" t="s">
        <v>158</v>
      </c>
      <c r="AW852" s="14" t="s">
        <v>32</v>
      </c>
      <c r="AX852" s="14" t="s">
        <v>77</v>
      </c>
      <c r="AY852" s="193" t="s">
        <v>150</v>
      </c>
    </row>
    <row r="853" s="13" customFormat="1">
      <c r="A853" s="13"/>
      <c r="B853" s="184"/>
      <c r="C853" s="13"/>
      <c r="D853" s="185" t="s">
        <v>160</v>
      </c>
      <c r="E853" s="186" t="s">
        <v>1</v>
      </c>
      <c r="F853" s="187" t="s">
        <v>319</v>
      </c>
      <c r="G853" s="13"/>
      <c r="H853" s="186" t="s">
        <v>1</v>
      </c>
      <c r="I853" s="188"/>
      <c r="J853" s="13"/>
      <c r="K853" s="13"/>
      <c r="L853" s="184"/>
      <c r="M853" s="189"/>
      <c r="N853" s="190"/>
      <c r="O853" s="190"/>
      <c r="P853" s="190"/>
      <c r="Q853" s="190"/>
      <c r="R853" s="190"/>
      <c r="S853" s="190"/>
      <c r="T853" s="191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186" t="s">
        <v>160</v>
      </c>
      <c r="AU853" s="186" t="s">
        <v>158</v>
      </c>
      <c r="AV853" s="13" t="s">
        <v>85</v>
      </c>
      <c r="AW853" s="13" t="s">
        <v>32</v>
      </c>
      <c r="AX853" s="13" t="s">
        <v>77</v>
      </c>
      <c r="AY853" s="186" t="s">
        <v>150</v>
      </c>
    </row>
    <row r="854" s="14" customFormat="1">
      <c r="A854" s="14"/>
      <c r="B854" s="192"/>
      <c r="C854" s="14"/>
      <c r="D854" s="185" t="s">
        <v>160</v>
      </c>
      <c r="E854" s="193" t="s">
        <v>1</v>
      </c>
      <c r="F854" s="194" t="s">
        <v>1082</v>
      </c>
      <c r="G854" s="14"/>
      <c r="H854" s="195">
        <v>13.468</v>
      </c>
      <c r="I854" s="196"/>
      <c r="J854" s="14"/>
      <c r="K854" s="14"/>
      <c r="L854" s="192"/>
      <c r="M854" s="197"/>
      <c r="N854" s="198"/>
      <c r="O854" s="198"/>
      <c r="P854" s="198"/>
      <c r="Q854" s="198"/>
      <c r="R854" s="198"/>
      <c r="S854" s="198"/>
      <c r="T854" s="19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193" t="s">
        <v>160</v>
      </c>
      <c r="AU854" s="193" t="s">
        <v>158</v>
      </c>
      <c r="AV854" s="14" t="s">
        <v>158</v>
      </c>
      <c r="AW854" s="14" t="s">
        <v>32</v>
      </c>
      <c r="AX854" s="14" t="s">
        <v>77</v>
      </c>
      <c r="AY854" s="193" t="s">
        <v>150</v>
      </c>
    </row>
    <row r="855" s="14" customFormat="1">
      <c r="A855" s="14"/>
      <c r="B855" s="192"/>
      <c r="C855" s="14"/>
      <c r="D855" s="185" t="s">
        <v>160</v>
      </c>
      <c r="E855" s="193" t="s">
        <v>1</v>
      </c>
      <c r="F855" s="194" t="s">
        <v>1083</v>
      </c>
      <c r="G855" s="14"/>
      <c r="H855" s="195">
        <v>-2.94</v>
      </c>
      <c r="I855" s="196"/>
      <c r="J855" s="14"/>
      <c r="K855" s="14"/>
      <c r="L855" s="192"/>
      <c r="M855" s="197"/>
      <c r="N855" s="198"/>
      <c r="O855" s="198"/>
      <c r="P855" s="198"/>
      <c r="Q855" s="198"/>
      <c r="R855" s="198"/>
      <c r="S855" s="198"/>
      <c r="T855" s="19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193" t="s">
        <v>160</v>
      </c>
      <c r="AU855" s="193" t="s">
        <v>158</v>
      </c>
      <c r="AV855" s="14" t="s">
        <v>158</v>
      </c>
      <c r="AW855" s="14" t="s">
        <v>32</v>
      </c>
      <c r="AX855" s="14" t="s">
        <v>77</v>
      </c>
      <c r="AY855" s="193" t="s">
        <v>150</v>
      </c>
    </row>
    <row r="856" s="15" customFormat="1">
      <c r="A856" s="15"/>
      <c r="B856" s="200"/>
      <c r="C856" s="15"/>
      <c r="D856" s="185" t="s">
        <v>160</v>
      </c>
      <c r="E856" s="201" t="s">
        <v>1</v>
      </c>
      <c r="F856" s="202" t="s">
        <v>163</v>
      </c>
      <c r="G856" s="15"/>
      <c r="H856" s="203">
        <v>50.848</v>
      </c>
      <c r="I856" s="204"/>
      <c r="J856" s="15"/>
      <c r="K856" s="15"/>
      <c r="L856" s="200"/>
      <c r="M856" s="205"/>
      <c r="N856" s="206"/>
      <c r="O856" s="206"/>
      <c r="P856" s="206"/>
      <c r="Q856" s="206"/>
      <c r="R856" s="206"/>
      <c r="S856" s="206"/>
      <c r="T856" s="207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T856" s="201" t="s">
        <v>160</v>
      </c>
      <c r="AU856" s="201" t="s">
        <v>158</v>
      </c>
      <c r="AV856" s="15" t="s">
        <v>157</v>
      </c>
      <c r="AW856" s="15" t="s">
        <v>32</v>
      </c>
      <c r="AX856" s="15" t="s">
        <v>85</v>
      </c>
      <c r="AY856" s="201" t="s">
        <v>150</v>
      </c>
    </row>
    <row r="857" s="2" customFormat="1" ht="21.75" customHeight="1">
      <c r="A857" s="37"/>
      <c r="B857" s="170"/>
      <c r="C857" s="171" t="s">
        <v>1084</v>
      </c>
      <c r="D857" s="171" t="s">
        <v>152</v>
      </c>
      <c r="E857" s="172" t="s">
        <v>1085</v>
      </c>
      <c r="F857" s="173" t="s">
        <v>1086</v>
      </c>
      <c r="G857" s="174" t="s">
        <v>155</v>
      </c>
      <c r="H857" s="175">
        <v>101.696</v>
      </c>
      <c r="I857" s="176"/>
      <c r="J857" s="177">
        <f>ROUND(I857*H857,2)</f>
        <v>0</v>
      </c>
      <c r="K857" s="173" t="s">
        <v>156</v>
      </c>
      <c r="L857" s="38"/>
      <c r="M857" s="178" t="s">
        <v>1</v>
      </c>
      <c r="N857" s="179" t="s">
        <v>43</v>
      </c>
      <c r="O857" s="76"/>
      <c r="P857" s="180">
        <f>O857*H857</f>
        <v>0</v>
      </c>
      <c r="Q857" s="180">
        <v>0.0002</v>
      </c>
      <c r="R857" s="180">
        <f>Q857*H857</f>
        <v>0.0203392</v>
      </c>
      <c r="S857" s="180">
        <v>0</v>
      </c>
      <c r="T857" s="181">
        <f>S857*H857</f>
        <v>0</v>
      </c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R857" s="182" t="s">
        <v>243</v>
      </c>
      <c r="AT857" s="182" t="s">
        <v>152</v>
      </c>
      <c r="AU857" s="182" t="s">
        <v>158</v>
      </c>
      <c r="AY857" s="18" t="s">
        <v>150</v>
      </c>
      <c r="BE857" s="183">
        <f>IF(N857="základní",J857,0)</f>
        <v>0</v>
      </c>
      <c r="BF857" s="183">
        <f>IF(N857="snížená",J857,0)</f>
        <v>0</v>
      </c>
      <c r="BG857" s="183">
        <f>IF(N857="zákl. přenesená",J857,0)</f>
        <v>0</v>
      </c>
      <c r="BH857" s="183">
        <f>IF(N857="sníž. přenesená",J857,0)</f>
        <v>0</v>
      </c>
      <c r="BI857" s="183">
        <f>IF(N857="nulová",J857,0)</f>
        <v>0</v>
      </c>
      <c r="BJ857" s="18" t="s">
        <v>158</v>
      </c>
      <c r="BK857" s="183">
        <f>ROUND(I857*H857,2)</f>
        <v>0</v>
      </c>
      <c r="BL857" s="18" t="s">
        <v>243</v>
      </c>
      <c r="BM857" s="182" t="s">
        <v>1087</v>
      </c>
    </row>
    <row r="858" s="14" customFormat="1">
      <c r="A858" s="14"/>
      <c r="B858" s="192"/>
      <c r="C858" s="14"/>
      <c r="D858" s="185" t="s">
        <v>160</v>
      </c>
      <c r="E858" s="193" t="s">
        <v>1</v>
      </c>
      <c r="F858" s="194" t="s">
        <v>1088</v>
      </c>
      <c r="G858" s="14"/>
      <c r="H858" s="195">
        <v>101.696</v>
      </c>
      <c r="I858" s="196"/>
      <c r="J858" s="14"/>
      <c r="K858" s="14"/>
      <c r="L858" s="192"/>
      <c r="M858" s="197"/>
      <c r="N858" s="198"/>
      <c r="O858" s="198"/>
      <c r="P858" s="198"/>
      <c r="Q858" s="198"/>
      <c r="R858" s="198"/>
      <c r="S858" s="198"/>
      <c r="T858" s="199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193" t="s">
        <v>160</v>
      </c>
      <c r="AU858" s="193" t="s">
        <v>158</v>
      </c>
      <c r="AV858" s="14" t="s">
        <v>158</v>
      </c>
      <c r="AW858" s="14" t="s">
        <v>32</v>
      </c>
      <c r="AX858" s="14" t="s">
        <v>77</v>
      </c>
      <c r="AY858" s="193" t="s">
        <v>150</v>
      </c>
    </row>
    <row r="859" s="15" customFormat="1">
      <c r="A859" s="15"/>
      <c r="B859" s="200"/>
      <c r="C859" s="15"/>
      <c r="D859" s="185" t="s">
        <v>160</v>
      </c>
      <c r="E859" s="201" t="s">
        <v>1</v>
      </c>
      <c r="F859" s="202" t="s">
        <v>163</v>
      </c>
      <c r="G859" s="15"/>
      <c r="H859" s="203">
        <v>101.696</v>
      </c>
      <c r="I859" s="204"/>
      <c r="J859" s="15"/>
      <c r="K859" s="15"/>
      <c r="L859" s="200"/>
      <c r="M859" s="205"/>
      <c r="N859" s="206"/>
      <c r="O859" s="206"/>
      <c r="P859" s="206"/>
      <c r="Q859" s="206"/>
      <c r="R859" s="206"/>
      <c r="S859" s="206"/>
      <c r="T859" s="207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01" t="s">
        <v>160</v>
      </c>
      <c r="AU859" s="201" t="s">
        <v>158</v>
      </c>
      <c r="AV859" s="15" t="s">
        <v>157</v>
      </c>
      <c r="AW859" s="15" t="s">
        <v>32</v>
      </c>
      <c r="AX859" s="15" t="s">
        <v>85</v>
      </c>
      <c r="AY859" s="201" t="s">
        <v>150</v>
      </c>
    </row>
    <row r="860" s="2" customFormat="1" ht="16.5" customHeight="1">
      <c r="A860" s="37"/>
      <c r="B860" s="170"/>
      <c r="C860" s="171" t="s">
        <v>1089</v>
      </c>
      <c r="D860" s="171" t="s">
        <v>152</v>
      </c>
      <c r="E860" s="172" t="s">
        <v>1090</v>
      </c>
      <c r="F860" s="173" t="s">
        <v>1091</v>
      </c>
      <c r="G860" s="174" t="s">
        <v>155</v>
      </c>
      <c r="H860" s="175">
        <v>101.696</v>
      </c>
      <c r="I860" s="176"/>
      <c r="J860" s="177">
        <f>ROUND(I860*H860,2)</f>
        <v>0</v>
      </c>
      <c r="K860" s="173" t="s">
        <v>156</v>
      </c>
      <c r="L860" s="38"/>
      <c r="M860" s="178" t="s">
        <v>1</v>
      </c>
      <c r="N860" s="179" t="s">
        <v>43</v>
      </c>
      <c r="O860" s="76"/>
      <c r="P860" s="180">
        <f>O860*H860</f>
        <v>0</v>
      </c>
      <c r="Q860" s="180">
        <v>0.0014</v>
      </c>
      <c r="R860" s="180">
        <f>Q860*H860</f>
        <v>0.14237439999999998</v>
      </c>
      <c r="S860" s="180">
        <v>0</v>
      </c>
      <c r="T860" s="181">
        <f>S860*H860</f>
        <v>0</v>
      </c>
      <c r="U860" s="37"/>
      <c r="V860" s="37"/>
      <c r="W860" s="37"/>
      <c r="X860" s="37"/>
      <c r="Y860" s="37"/>
      <c r="Z860" s="37"/>
      <c r="AA860" s="37"/>
      <c r="AB860" s="37"/>
      <c r="AC860" s="37"/>
      <c r="AD860" s="37"/>
      <c r="AE860" s="37"/>
      <c r="AR860" s="182" t="s">
        <v>243</v>
      </c>
      <c r="AT860" s="182" t="s">
        <v>152</v>
      </c>
      <c r="AU860" s="182" t="s">
        <v>158</v>
      </c>
      <c r="AY860" s="18" t="s">
        <v>150</v>
      </c>
      <c r="BE860" s="183">
        <f>IF(N860="základní",J860,0)</f>
        <v>0</v>
      </c>
      <c r="BF860" s="183">
        <f>IF(N860="snížená",J860,0)</f>
        <v>0</v>
      </c>
      <c r="BG860" s="183">
        <f>IF(N860="zákl. přenesená",J860,0)</f>
        <v>0</v>
      </c>
      <c r="BH860" s="183">
        <f>IF(N860="sníž. přenesená",J860,0)</f>
        <v>0</v>
      </c>
      <c r="BI860" s="183">
        <f>IF(N860="nulová",J860,0)</f>
        <v>0</v>
      </c>
      <c r="BJ860" s="18" t="s">
        <v>158</v>
      </c>
      <c r="BK860" s="183">
        <f>ROUND(I860*H860,2)</f>
        <v>0</v>
      </c>
      <c r="BL860" s="18" t="s">
        <v>243</v>
      </c>
      <c r="BM860" s="182" t="s">
        <v>1092</v>
      </c>
    </row>
    <row r="861" s="14" customFormat="1">
      <c r="A861" s="14"/>
      <c r="B861" s="192"/>
      <c r="C861" s="14"/>
      <c r="D861" s="185" t="s">
        <v>160</v>
      </c>
      <c r="E861" s="193" t="s">
        <v>1</v>
      </c>
      <c r="F861" s="194" t="s">
        <v>1088</v>
      </c>
      <c r="G861" s="14"/>
      <c r="H861" s="195">
        <v>101.696</v>
      </c>
      <c r="I861" s="196"/>
      <c r="J861" s="14"/>
      <c r="K861" s="14"/>
      <c r="L861" s="192"/>
      <c r="M861" s="197"/>
      <c r="N861" s="198"/>
      <c r="O861" s="198"/>
      <c r="P861" s="198"/>
      <c r="Q861" s="198"/>
      <c r="R861" s="198"/>
      <c r="S861" s="198"/>
      <c r="T861" s="19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193" t="s">
        <v>160</v>
      </c>
      <c r="AU861" s="193" t="s">
        <v>158</v>
      </c>
      <c r="AV861" s="14" t="s">
        <v>158</v>
      </c>
      <c r="AW861" s="14" t="s">
        <v>32</v>
      </c>
      <c r="AX861" s="14" t="s">
        <v>77</v>
      </c>
      <c r="AY861" s="193" t="s">
        <v>150</v>
      </c>
    </row>
    <row r="862" s="15" customFormat="1">
      <c r="A862" s="15"/>
      <c r="B862" s="200"/>
      <c r="C862" s="15"/>
      <c r="D862" s="185" t="s">
        <v>160</v>
      </c>
      <c r="E862" s="201" t="s">
        <v>1</v>
      </c>
      <c r="F862" s="202" t="s">
        <v>163</v>
      </c>
      <c r="G862" s="15"/>
      <c r="H862" s="203">
        <v>101.696</v>
      </c>
      <c r="I862" s="204"/>
      <c r="J862" s="15"/>
      <c r="K862" s="15"/>
      <c r="L862" s="200"/>
      <c r="M862" s="205"/>
      <c r="N862" s="206"/>
      <c r="O862" s="206"/>
      <c r="P862" s="206"/>
      <c r="Q862" s="206"/>
      <c r="R862" s="206"/>
      <c r="S862" s="206"/>
      <c r="T862" s="207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01" t="s">
        <v>160</v>
      </c>
      <c r="AU862" s="201" t="s">
        <v>158</v>
      </c>
      <c r="AV862" s="15" t="s">
        <v>157</v>
      </c>
      <c r="AW862" s="15" t="s">
        <v>32</v>
      </c>
      <c r="AX862" s="15" t="s">
        <v>85</v>
      </c>
      <c r="AY862" s="201" t="s">
        <v>150</v>
      </c>
    </row>
    <row r="863" s="2" customFormat="1" ht="37.8" customHeight="1">
      <c r="A863" s="37"/>
      <c r="B863" s="170"/>
      <c r="C863" s="171" t="s">
        <v>1093</v>
      </c>
      <c r="D863" s="171" t="s">
        <v>152</v>
      </c>
      <c r="E863" s="172" t="s">
        <v>1094</v>
      </c>
      <c r="F863" s="173" t="s">
        <v>1095</v>
      </c>
      <c r="G863" s="174" t="s">
        <v>155</v>
      </c>
      <c r="H863" s="175">
        <v>29.54</v>
      </c>
      <c r="I863" s="176"/>
      <c r="J863" s="177">
        <f>ROUND(I863*H863,2)</f>
        <v>0</v>
      </c>
      <c r="K863" s="173" t="s">
        <v>156</v>
      </c>
      <c r="L863" s="38"/>
      <c r="M863" s="178" t="s">
        <v>1</v>
      </c>
      <c r="N863" s="179" t="s">
        <v>43</v>
      </c>
      <c r="O863" s="76"/>
      <c r="P863" s="180">
        <f>O863*H863</f>
        <v>0</v>
      </c>
      <c r="Q863" s="180">
        <v>0.02964</v>
      </c>
      <c r="R863" s="180">
        <f>Q863*H863</f>
        <v>0.8755656</v>
      </c>
      <c r="S863" s="180">
        <v>0</v>
      </c>
      <c r="T863" s="181">
        <f>S863*H863</f>
        <v>0</v>
      </c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R863" s="182" t="s">
        <v>243</v>
      </c>
      <c r="AT863" s="182" t="s">
        <v>152</v>
      </c>
      <c r="AU863" s="182" t="s">
        <v>158</v>
      </c>
      <c r="AY863" s="18" t="s">
        <v>150</v>
      </c>
      <c r="BE863" s="183">
        <f>IF(N863="základní",J863,0)</f>
        <v>0</v>
      </c>
      <c r="BF863" s="183">
        <f>IF(N863="snížená",J863,0)</f>
        <v>0</v>
      </c>
      <c r="BG863" s="183">
        <f>IF(N863="zákl. přenesená",J863,0)</f>
        <v>0</v>
      </c>
      <c r="BH863" s="183">
        <f>IF(N863="sníž. přenesená",J863,0)</f>
        <v>0</v>
      </c>
      <c r="BI863" s="183">
        <f>IF(N863="nulová",J863,0)</f>
        <v>0</v>
      </c>
      <c r="BJ863" s="18" t="s">
        <v>158</v>
      </c>
      <c r="BK863" s="183">
        <f>ROUND(I863*H863,2)</f>
        <v>0</v>
      </c>
      <c r="BL863" s="18" t="s">
        <v>243</v>
      </c>
      <c r="BM863" s="182" t="s">
        <v>1096</v>
      </c>
    </row>
    <row r="864" s="14" customFormat="1">
      <c r="A864" s="14"/>
      <c r="B864" s="192"/>
      <c r="C864" s="14"/>
      <c r="D864" s="185" t="s">
        <v>160</v>
      </c>
      <c r="E864" s="193" t="s">
        <v>1</v>
      </c>
      <c r="F864" s="194" t="s">
        <v>1097</v>
      </c>
      <c r="G864" s="14"/>
      <c r="H864" s="195">
        <v>14.77</v>
      </c>
      <c r="I864" s="196"/>
      <c r="J864" s="14"/>
      <c r="K864" s="14"/>
      <c r="L864" s="192"/>
      <c r="M864" s="197"/>
      <c r="N864" s="198"/>
      <c r="O864" s="198"/>
      <c r="P864" s="198"/>
      <c r="Q864" s="198"/>
      <c r="R864" s="198"/>
      <c r="S864" s="198"/>
      <c r="T864" s="19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193" t="s">
        <v>160</v>
      </c>
      <c r="AU864" s="193" t="s">
        <v>158</v>
      </c>
      <c r="AV864" s="14" t="s">
        <v>158</v>
      </c>
      <c r="AW864" s="14" t="s">
        <v>32</v>
      </c>
      <c r="AX864" s="14" t="s">
        <v>77</v>
      </c>
      <c r="AY864" s="193" t="s">
        <v>150</v>
      </c>
    </row>
    <row r="865" s="14" customFormat="1">
      <c r="A865" s="14"/>
      <c r="B865" s="192"/>
      <c r="C865" s="14"/>
      <c r="D865" s="185" t="s">
        <v>160</v>
      </c>
      <c r="E865" s="193" t="s">
        <v>1</v>
      </c>
      <c r="F865" s="194" t="s">
        <v>1097</v>
      </c>
      <c r="G865" s="14"/>
      <c r="H865" s="195">
        <v>14.77</v>
      </c>
      <c r="I865" s="196"/>
      <c r="J865" s="14"/>
      <c r="K865" s="14"/>
      <c r="L865" s="192"/>
      <c r="M865" s="197"/>
      <c r="N865" s="198"/>
      <c r="O865" s="198"/>
      <c r="P865" s="198"/>
      <c r="Q865" s="198"/>
      <c r="R865" s="198"/>
      <c r="S865" s="198"/>
      <c r="T865" s="19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193" t="s">
        <v>160</v>
      </c>
      <c r="AU865" s="193" t="s">
        <v>158</v>
      </c>
      <c r="AV865" s="14" t="s">
        <v>158</v>
      </c>
      <c r="AW865" s="14" t="s">
        <v>32</v>
      </c>
      <c r="AX865" s="14" t="s">
        <v>77</v>
      </c>
      <c r="AY865" s="193" t="s">
        <v>150</v>
      </c>
    </row>
    <row r="866" s="15" customFormat="1">
      <c r="A866" s="15"/>
      <c r="B866" s="200"/>
      <c r="C866" s="15"/>
      <c r="D866" s="185" t="s">
        <v>160</v>
      </c>
      <c r="E866" s="201" t="s">
        <v>1</v>
      </c>
      <c r="F866" s="202" t="s">
        <v>163</v>
      </c>
      <c r="G866" s="15"/>
      <c r="H866" s="203">
        <v>29.54</v>
      </c>
      <c r="I866" s="204"/>
      <c r="J866" s="15"/>
      <c r="K866" s="15"/>
      <c r="L866" s="200"/>
      <c r="M866" s="205"/>
      <c r="N866" s="206"/>
      <c r="O866" s="206"/>
      <c r="P866" s="206"/>
      <c r="Q866" s="206"/>
      <c r="R866" s="206"/>
      <c r="S866" s="206"/>
      <c r="T866" s="207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01" t="s">
        <v>160</v>
      </c>
      <c r="AU866" s="201" t="s">
        <v>158</v>
      </c>
      <c r="AV866" s="15" t="s">
        <v>157</v>
      </c>
      <c r="AW866" s="15" t="s">
        <v>32</v>
      </c>
      <c r="AX866" s="15" t="s">
        <v>85</v>
      </c>
      <c r="AY866" s="201" t="s">
        <v>150</v>
      </c>
    </row>
    <row r="867" s="2" customFormat="1" ht="16.5" customHeight="1">
      <c r="A867" s="37"/>
      <c r="B867" s="170"/>
      <c r="C867" s="171" t="s">
        <v>1098</v>
      </c>
      <c r="D867" s="171" t="s">
        <v>152</v>
      </c>
      <c r="E867" s="172" t="s">
        <v>1099</v>
      </c>
      <c r="F867" s="173" t="s">
        <v>1100</v>
      </c>
      <c r="G867" s="174" t="s">
        <v>155</v>
      </c>
      <c r="H867" s="175">
        <v>34.439999999999996</v>
      </c>
      <c r="I867" s="176"/>
      <c r="J867" s="177">
        <f>ROUND(I867*H867,2)</f>
        <v>0</v>
      </c>
      <c r="K867" s="173" t="s">
        <v>156</v>
      </c>
      <c r="L867" s="38"/>
      <c r="M867" s="178" t="s">
        <v>1</v>
      </c>
      <c r="N867" s="179" t="s">
        <v>43</v>
      </c>
      <c r="O867" s="76"/>
      <c r="P867" s="180">
        <f>O867*H867</f>
        <v>0</v>
      </c>
      <c r="Q867" s="180">
        <v>0.0001</v>
      </c>
      <c r="R867" s="180">
        <f>Q867*H867</f>
        <v>0.003444</v>
      </c>
      <c r="S867" s="180">
        <v>0</v>
      </c>
      <c r="T867" s="181">
        <f>S867*H867</f>
        <v>0</v>
      </c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R867" s="182" t="s">
        <v>243</v>
      </c>
      <c r="AT867" s="182" t="s">
        <v>152</v>
      </c>
      <c r="AU867" s="182" t="s">
        <v>158</v>
      </c>
      <c r="AY867" s="18" t="s">
        <v>150</v>
      </c>
      <c r="BE867" s="183">
        <f>IF(N867="základní",J867,0)</f>
        <v>0</v>
      </c>
      <c r="BF867" s="183">
        <f>IF(N867="snížená",J867,0)</f>
        <v>0</v>
      </c>
      <c r="BG867" s="183">
        <f>IF(N867="zákl. přenesená",J867,0)</f>
        <v>0</v>
      </c>
      <c r="BH867" s="183">
        <f>IF(N867="sníž. přenesená",J867,0)</f>
        <v>0</v>
      </c>
      <c r="BI867" s="183">
        <f>IF(N867="nulová",J867,0)</f>
        <v>0</v>
      </c>
      <c r="BJ867" s="18" t="s">
        <v>158</v>
      </c>
      <c r="BK867" s="183">
        <f>ROUND(I867*H867,2)</f>
        <v>0</v>
      </c>
      <c r="BL867" s="18" t="s">
        <v>243</v>
      </c>
      <c r="BM867" s="182" t="s">
        <v>1101</v>
      </c>
    </row>
    <row r="868" s="14" customFormat="1">
      <c r="A868" s="14"/>
      <c r="B868" s="192"/>
      <c r="C868" s="14"/>
      <c r="D868" s="185" t="s">
        <v>160</v>
      </c>
      <c r="E868" s="193" t="s">
        <v>1</v>
      </c>
      <c r="F868" s="194" t="s">
        <v>1102</v>
      </c>
      <c r="G868" s="14"/>
      <c r="H868" s="195">
        <v>34.439999999999996</v>
      </c>
      <c r="I868" s="196"/>
      <c r="J868" s="14"/>
      <c r="K868" s="14"/>
      <c r="L868" s="192"/>
      <c r="M868" s="197"/>
      <c r="N868" s="198"/>
      <c r="O868" s="198"/>
      <c r="P868" s="198"/>
      <c r="Q868" s="198"/>
      <c r="R868" s="198"/>
      <c r="S868" s="198"/>
      <c r="T868" s="19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193" t="s">
        <v>160</v>
      </c>
      <c r="AU868" s="193" t="s">
        <v>158</v>
      </c>
      <c r="AV868" s="14" t="s">
        <v>158</v>
      </c>
      <c r="AW868" s="14" t="s">
        <v>32</v>
      </c>
      <c r="AX868" s="14" t="s">
        <v>77</v>
      </c>
      <c r="AY868" s="193" t="s">
        <v>150</v>
      </c>
    </row>
    <row r="869" s="15" customFormat="1">
      <c r="A869" s="15"/>
      <c r="B869" s="200"/>
      <c r="C869" s="15"/>
      <c r="D869" s="185" t="s">
        <v>160</v>
      </c>
      <c r="E869" s="201" t="s">
        <v>1</v>
      </c>
      <c r="F869" s="202" t="s">
        <v>163</v>
      </c>
      <c r="G869" s="15"/>
      <c r="H869" s="203">
        <v>34.439999999999996</v>
      </c>
      <c r="I869" s="204"/>
      <c r="J869" s="15"/>
      <c r="K869" s="15"/>
      <c r="L869" s="200"/>
      <c r="M869" s="205"/>
      <c r="N869" s="206"/>
      <c r="O869" s="206"/>
      <c r="P869" s="206"/>
      <c r="Q869" s="206"/>
      <c r="R869" s="206"/>
      <c r="S869" s="206"/>
      <c r="T869" s="207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01" t="s">
        <v>160</v>
      </c>
      <c r="AU869" s="201" t="s">
        <v>158</v>
      </c>
      <c r="AV869" s="15" t="s">
        <v>157</v>
      </c>
      <c r="AW869" s="15" t="s">
        <v>32</v>
      </c>
      <c r="AX869" s="15" t="s">
        <v>85</v>
      </c>
      <c r="AY869" s="201" t="s">
        <v>150</v>
      </c>
    </row>
    <row r="870" s="2" customFormat="1" ht="24.15" customHeight="1">
      <c r="A870" s="37"/>
      <c r="B870" s="170"/>
      <c r="C870" s="171" t="s">
        <v>1103</v>
      </c>
      <c r="D870" s="171" t="s">
        <v>152</v>
      </c>
      <c r="E870" s="172" t="s">
        <v>1104</v>
      </c>
      <c r="F870" s="173" t="s">
        <v>1105</v>
      </c>
      <c r="G870" s="174" t="s">
        <v>155</v>
      </c>
      <c r="H870" s="175">
        <v>4.9</v>
      </c>
      <c r="I870" s="176"/>
      <c r="J870" s="177">
        <f>ROUND(I870*H870,2)</f>
        <v>0</v>
      </c>
      <c r="K870" s="173" t="s">
        <v>156</v>
      </c>
      <c r="L870" s="38"/>
      <c r="M870" s="178" t="s">
        <v>1</v>
      </c>
      <c r="N870" s="179" t="s">
        <v>43</v>
      </c>
      <c r="O870" s="76"/>
      <c r="P870" s="180">
        <f>O870*H870</f>
        <v>0</v>
      </c>
      <c r="Q870" s="180">
        <v>0.01413</v>
      </c>
      <c r="R870" s="180">
        <f>Q870*H870</f>
        <v>0.069237000000000008</v>
      </c>
      <c r="S870" s="180">
        <v>0</v>
      </c>
      <c r="T870" s="181">
        <f>S870*H870</f>
        <v>0</v>
      </c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R870" s="182" t="s">
        <v>243</v>
      </c>
      <c r="AT870" s="182" t="s">
        <v>152</v>
      </c>
      <c r="AU870" s="182" t="s">
        <v>158</v>
      </c>
      <c r="AY870" s="18" t="s">
        <v>150</v>
      </c>
      <c r="BE870" s="183">
        <f>IF(N870="základní",J870,0)</f>
        <v>0</v>
      </c>
      <c r="BF870" s="183">
        <f>IF(N870="snížená",J870,0)</f>
        <v>0</v>
      </c>
      <c r="BG870" s="183">
        <f>IF(N870="zákl. přenesená",J870,0)</f>
        <v>0</v>
      </c>
      <c r="BH870" s="183">
        <f>IF(N870="sníž. přenesená",J870,0)</f>
        <v>0</v>
      </c>
      <c r="BI870" s="183">
        <f>IF(N870="nulová",J870,0)</f>
        <v>0</v>
      </c>
      <c r="BJ870" s="18" t="s">
        <v>158</v>
      </c>
      <c r="BK870" s="183">
        <f>ROUND(I870*H870,2)</f>
        <v>0</v>
      </c>
      <c r="BL870" s="18" t="s">
        <v>243</v>
      </c>
      <c r="BM870" s="182" t="s">
        <v>1106</v>
      </c>
    </row>
    <row r="871" s="13" customFormat="1">
      <c r="A871" s="13"/>
      <c r="B871" s="184"/>
      <c r="C871" s="13"/>
      <c r="D871" s="185" t="s">
        <v>160</v>
      </c>
      <c r="E871" s="186" t="s">
        <v>1</v>
      </c>
      <c r="F871" s="187" t="s">
        <v>1107</v>
      </c>
      <c r="G871" s="13"/>
      <c r="H871" s="186" t="s">
        <v>1</v>
      </c>
      <c r="I871" s="188"/>
      <c r="J871" s="13"/>
      <c r="K871" s="13"/>
      <c r="L871" s="184"/>
      <c r="M871" s="189"/>
      <c r="N871" s="190"/>
      <c r="O871" s="190"/>
      <c r="P871" s="190"/>
      <c r="Q871" s="190"/>
      <c r="R871" s="190"/>
      <c r="S871" s="190"/>
      <c r="T871" s="191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186" t="s">
        <v>160</v>
      </c>
      <c r="AU871" s="186" t="s">
        <v>158</v>
      </c>
      <c r="AV871" s="13" t="s">
        <v>85</v>
      </c>
      <c r="AW871" s="13" t="s">
        <v>32</v>
      </c>
      <c r="AX871" s="13" t="s">
        <v>77</v>
      </c>
      <c r="AY871" s="186" t="s">
        <v>150</v>
      </c>
    </row>
    <row r="872" s="14" customFormat="1">
      <c r="A872" s="14"/>
      <c r="B872" s="192"/>
      <c r="C872" s="14"/>
      <c r="D872" s="185" t="s">
        <v>160</v>
      </c>
      <c r="E872" s="193" t="s">
        <v>1</v>
      </c>
      <c r="F872" s="194" t="s">
        <v>1108</v>
      </c>
      <c r="G872" s="14"/>
      <c r="H872" s="195">
        <v>4.9</v>
      </c>
      <c r="I872" s="196"/>
      <c r="J872" s="14"/>
      <c r="K872" s="14"/>
      <c r="L872" s="192"/>
      <c r="M872" s="197"/>
      <c r="N872" s="198"/>
      <c r="O872" s="198"/>
      <c r="P872" s="198"/>
      <c r="Q872" s="198"/>
      <c r="R872" s="198"/>
      <c r="S872" s="198"/>
      <c r="T872" s="19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193" t="s">
        <v>160</v>
      </c>
      <c r="AU872" s="193" t="s">
        <v>158</v>
      </c>
      <c r="AV872" s="14" t="s">
        <v>158</v>
      </c>
      <c r="AW872" s="14" t="s">
        <v>32</v>
      </c>
      <c r="AX872" s="14" t="s">
        <v>77</v>
      </c>
      <c r="AY872" s="193" t="s">
        <v>150</v>
      </c>
    </row>
    <row r="873" s="15" customFormat="1">
      <c r="A873" s="15"/>
      <c r="B873" s="200"/>
      <c r="C873" s="15"/>
      <c r="D873" s="185" t="s">
        <v>160</v>
      </c>
      <c r="E873" s="201" t="s">
        <v>1</v>
      </c>
      <c r="F873" s="202" t="s">
        <v>163</v>
      </c>
      <c r="G873" s="15"/>
      <c r="H873" s="203">
        <v>4.9</v>
      </c>
      <c r="I873" s="204"/>
      <c r="J873" s="15"/>
      <c r="K873" s="15"/>
      <c r="L873" s="200"/>
      <c r="M873" s="205"/>
      <c r="N873" s="206"/>
      <c r="O873" s="206"/>
      <c r="P873" s="206"/>
      <c r="Q873" s="206"/>
      <c r="R873" s="206"/>
      <c r="S873" s="206"/>
      <c r="T873" s="207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01" t="s">
        <v>160</v>
      </c>
      <c r="AU873" s="201" t="s">
        <v>158</v>
      </c>
      <c r="AV873" s="15" t="s">
        <v>157</v>
      </c>
      <c r="AW873" s="15" t="s">
        <v>32</v>
      </c>
      <c r="AX873" s="15" t="s">
        <v>85</v>
      </c>
      <c r="AY873" s="201" t="s">
        <v>150</v>
      </c>
    </row>
    <row r="874" s="2" customFormat="1" ht="24.15" customHeight="1">
      <c r="A874" s="37"/>
      <c r="B874" s="170"/>
      <c r="C874" s="171" t="s">
        <v>1109</v>
      </c>
      <c r="D874" s="171" t="s">
        <v>152</v>
      </c>
      <c r="E874" s="172" t="s">
        <v>1110</v>
      </c>
      <c r="F874" s="173" t="s">
        <v>1111</v>
      </c>
      <c r="G874" s="174" t="s">
        <v>155</v>
      </c>
      <c r="H874" s="175">
        <v>86.174</v>
      </c>
      <c r="I874" s="176"/>
      <c r="J874" s="177">
        <f>ROUND(I874*H874,2)</f>
        <v>0</v>
      </c>
      <c r="K874" s="173" t="s">
        <v>156</v>
      </c>
      <c r="L874" s="38"/>
      <c r="M874" s="178" t="s">
        <v>1</v>
      </c>
      <c r="N874" s="179" t="s">
        <v>43</v>
      </c>
      <c r="O874" s="76"/>
      <c r="P874" s="180">
        <f>O874*H874</f>
        <v>0</v>
      </c>
      <c r="Q874" s="180">
        <v>0.012200000000000002</v>
      </c>
      <c r="R874" s="180">
        <f>Q874*H874</f>
        <v>1.0513228000000002</v>
      </c>
      <c r="S874" s="180">
        <v>0</v>
      </c>
      <c r="T874" s="181">
        <f>S874*H874</f>
        <v>0</v>
      </c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R874" s="182" t="s">
        <v>243</v>
      </c>
      <c r="AT874" s="182" t="s">
        <v>152</v>
      </c>
      <c r="AU874" s="182" t="s">
        <v>158</v>
      </c>
      <c r="AY874" s="18" t="s">
        <v>150</v>
      </c>
      <c r="BE874" s="183">
        <f>IF(N874="základní",J874,0)</f>
        <v>0</v>
      </c>
      <c r="BF874" s="183">
        <f>IF(N874="snížená",J874,0)</f>
        <v>0</v>
      </c>
      <c r="BG874" s="183">
        <f>IF(N874="zákl. přenesená",J874,0)</f>
        <v>0</v>
      </c>
      <c r="BH874" s="183">
        <f>IF(N874="sníž. přenesená",J874,0)</f>
        <v>0</v>
      </c>
      <c r="BI874" s="183">
        <f>IF(N874="nulová",J874,0)</f>
        <v>0</v>
      </c>
      <c r="BJ874" s="18" t="s">
        <v>158</v>
      </c>
      <c r="BK874" s="183">
        <f>ROUND(I874*H874,2)</f>
        <v>0</v>
      </c>
      <c r="BL874" s="18" t="s">
        <v>243</v>
      </c>
      <c r="BM874" s="182" t="s">
        <v>1112</v>
      </c>
    </row>
    <row r="875" s="14" customFormat="1">
      <c r="A875" s="14"/>
      <c r="B875" s="192"/>
      <c r="C875" s="14"/>
      <c r="D875" s="185" t="s">
        <v>160</v>
      </c>
      <c r="E875" s="193" t="s">
        <v>1</v>
      </c>
      <c r="F875" s="194" t="s">
        <v>1113</v>
      </c>
      <c r="G875" s="14"/>
      <c r="H875" s="195">
        <v>86.174</v>
      </c>
      <c r="I875" s="196"/>
      <c r="J875" s="14"/>
      <c r="K875" s="14"/>
      <c r="L875" s="192"/>
      <c r="M875" s="197"/>
      <c r="N875" s="198"/>
      <c r="O875" s="198"/>
      <c r="P875" s="198"/>
      <c r="Q875" s="198"/>
      <c r="R875" s="198"/>
      <c r="S875" s="198"/>
      <c r="T875" s="19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193" t="s">
        <v>160</v>
      </c>
      <c r="AU875" s="193" t="s">
        <v>158</v>
      </c>
      <c r="AV875" s="14" t="s">
        <v>158</v>
      </c>
      <c r="AW875" s="14" t="s">
        <v>32</v>
      </c>
      <c r="AX875" s="14" t="s">
        <v>77</v>
      </c>
      <c r="AY875" s="193" t="s">
        <v>150</v>
      </c>
    </row>
    <row r="876" s="15" customFormat="1">
      <c r="A876" s="15"/>
      <c r="B876" s="200"/>
      <c r="C876" s="15"/>
      <c r="D876" s="185" t="s">
        <v>160</v>
      </c>
      <c r="E876" s="201" t="s">
        <v>1</v>
      </c>
      <c r="F876" s="202" t="s">
        <v>163</v>
      </c>
      <c r="G876" s="15"/>
      <c r="H876" s="203">
        <v>86.174</v>
      </c>
      <c r="I876" s="204"/>
      <c r="J876" s="15"/>
      <c r="K876" s="15"/>
      <c r="L876" s="200"/>
      <c r="M876" s="205"/>
      <c r="N876" s="206"/>
      <c r="O876" s="206"/>
      <c r="P876" s="206"/>
      <c r="Q876" s="206"/>
      <c r="R876" s="206"/>
      <c r="S876" s="206"/>
      <c r="T876" s="207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01" t="s">
        <v>160</v>
      </c>
      <c r="AU876" s="201" t="s">
        <v>158</v>
      </c>
      <c r="AV876" s="15" t="s">
        <v>157</v>
      </c>
      <c r="AW876" s="15" t="s">
        <v>32</v>
      </c>
      <c r="AX876" s="15" t="s">
        <v>85</v>
      </c>
      <c r="AY876" s="201" t="s">
        <v>150</v>
      </c>
    </row>
    <row r="877" s="2" customFormat="1" ht="24.15" customHeight="1">
      <c r="A877" s="37"/>
      <c r="B877" s="170"/>
      <c r="C877" s="171" t="s">
        <v>1114</v>
      </c>
      <c r="D877" s="171" t="s">
        <v>152</v>
      </c>
      <c r="E877" s="172" t="s">
        <v>1115</v>
      </c>
      <c r="F877" s="173" t="s">
        <v>1116</v>
      </c>
      <c r="G877" s="174" t="s">
        <v>155</v>
      </c>
      <c r="H877" s="175">
        <v>49.9</v>
      </c>
      <c r="I877" s="176"/>
      <c r="J877" s="177">
        <f>ROUND(I877*H877,2)</f>
        <v>0</v>
      </c>
      <c r="K877" s="173" t="s">
        <v>156</v>
      </c>
      <c r="L877" s="38"/>
      <c r="M877" s="178" t="s">
        <v>1</v>
      </c>
      <c r="N877" s="179" t="s">
        <v>43</v>
      </c>
      <c r="O877" s="76"/>
      <c r="P877" s="180">
        <f>O877*H877</f>
        <v>0</v>
      </c>
      <c r="Q877" s="180">
        <v>0.0126</v>
      </c>
      <c r="R877" s="180">
        <f>Q877*H877</f>
        <v>0.62874</v>
      </c>
      <c r="S877" s="180">
        <v>0</v>
      </c>
      <c r="T877" s="181">
        <f>S877*H877</f>
        <v>0</v>
      </c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R877" s="182" t="s">
        <v>243</v>
      </c>
      <c r="AT877" s="182" t="s">
        <v>152</v>
      </c>
      <c r="AU877" s="182" t="s">
        <v>158</v>
      </c>
      <c r="AY877" s="18" t="s">
        <v>150</v>
      </c>
      <c r="BE877" s="183">
        <f>IF(N877="základní",J877,0)</f>
        <v>0</v>
      </c>
      <c r="BF877" s="183">
        <f>IF(N877="snížená",J877,0)</f>
        <v>0</v>
      </c>
      <c r="BG877" s="183">
        <f>IF(N877="zákl. přenesená",J877,0)</f>
        <v>0</v>
      </c>
      <c r="BH877" s="183">
        <f>IF(N877="sníž. přenesená",J877,0)</f>
        <v>0</v>
      </c>
      <c r="BI877" s="183">
        <f>IF(N877="nulová",J877,0)</f>
        <v>0</v>
      </c>
      <c r="BJ877" s="18" t="s">
        <v>158</v>
      </c>
      <c r="BK877" s="183">
        <f>ROUND(I877*H877,2)</f>
        <v>0</v>
      </c>
      <c r="BL877" s="18" t="s">
        <v>243</v>
      </c>
      <c r="BM877" s="182" t="s">
        <v>1117</v>
      </c>
    </row>
    <row r="878" s="14" customFormat="1">
      <c r="A878" s="14"/>
      <c r="B878" s="192"/>
      <c r="C878" s="14"/>
      <c r="D878" s="185" t="s">
        <v>160</v>
      </c>
      <c r="E878" s="193" t="s">
        <v>1</v>
      </c>
      <c r="F878" s="194" t="s">
        <v>1118</v>
      </c>
      <c r="G878" s="14"/>
      <c r="H878" s="195">
        <v>49.9</v>
      </c>
      <c r="I878" s="196"/>
      <c r="J878" s="14"/>
      <c r="K878" s="14"/>
      <c r="L878" s="192"/>
      <c r="M878" s="197"/>
      <c r="N878" s="198"/>
      <c r="O878" s="198"/>
      <c r="P878" s="198"/>
      <c r="Q878" s="198"/>
      <c r="R878" s="198"/>
      <c r="S878" s="198"/>
      <c r="T878" s="19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193" t="s">
        <v>160</v>
      </c>
      <c r="AU878" s="193" t="s">
        <v>158</v>
      </c>
      <c r="AV878" s="14" t="s">
        <v>158</v>
      </c>
      <c r="AW878" s="14" t="s">
        <v>32</v>
      </c>
      <c r="AX878" s="14" t="s">
        <v>77</v>
      </c>
      <c r="AY878" s="193" t="s">
        <v>150</v>
      </c>
    </row>
    <row r="879" s="15" customFormat="1">
      <c r="A879" s="15"/>
      <c r="B879" s="200"/>
      <c r="C879" s="15"/>
      <c r="D879" s="185" t="s">
        <v>160</v>
      </c>
      <c r="E879" s="201" t="s">
        <v>1</v>
      </c>
      <c r="F879" s="202" t="s">
        <v>163</v>
      </c>
      <c r="G879" s="15"/>
      <c r="H879" s="203">
        <v>49.9</v>
      </c>
      <c r="I879" s="204"/>
      <c r="J879" s="15"/>
      <c r="K879" s="15"/>
      <c r="L879" s="200"/>
      <c r="M879" s="205"/>
      <c r="N879" s="206"/>
      <c r="O879" s="206"/>
      <c r="P879" s="206"/>
      <c r="Q879" s="206"/>
      <c r="R879" s="206"/>
      <c r="S879" s="206"/>
      <c r="T879" s="207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01" t="s">
        <v>160</v>
      </c>
      <c r="AU879" s="201" t="s">
        <v>158</v>
      </c>
      <c r="AV879" s="15" t="s">
        <v>157</v>
      </c>
      <c r="AW879" s="15" t="s">
        <v>32</v>
      </c>
      <c r="AX879" s="15" t="s">
        <v>85</v>
      </c>
      <c r="AY879" s="201" t="s">
        <v>150</v>
      </c>
    </row>
    <row r="880" s="2" customFormat="1" ht="16.5" customHeight="1">
      <c r="A880" s="37"/>
      <c r="B880" s="170"/>
      <c r="C880" s="171" t="s">
        <v>1119</v>
      </c>
      <c r="D880" s="171" t="s">
        <v>152</v>
      </c>
      <c r="E880" s="172" t="s">
        <v>1120</v>
      </c>
      <c r="F880" s="173" t="s">
        <v>1121</v>
      </c>
      <c r="G880" s="174" t="s">
        <v>155</v>
      </c>
      <c r="H880" s="175">
        <v>136.07400000000002</v>
      </c>
      <c r="I880" s="176"/>
      <c r="J880" s="177">
        <f>ROUND(I880*H880,2)</f>
        <v>0</v>
      </c>
      <c r="K880" s="173" t="s">
        <v>156</v>
      </c>
      <c r="L880" s="38"/>
      <c r="M880" s="178" t="s">
        <v>1</v>
      </c>
      <c r="N880" s="179" t="s">
        <v>43</v>
      </c>
      <c r="O880" s="76"/>
      <c r="P880" s="180">
        <f>O880*H880</f>
        <v>0</v>
      </c>
      <c r="Q880" s="180">
        <v>0.0001</v>
      </c>
      <c r="R880" s="180">
        <f>Q880*H880</f>
        <v>0.013607400000000002</v>
      </c>
      <c r="S880" s="180">
        <v>0</v>
      </c>
      <c r="T880" s="181">
        <f>S880*H880</f>
        <v>0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182" t="s">
        <v>243</v>
      </c>
      <c r="AT880" s="182" t="s">
        <v>152</v>
      </c>
      <c r="AU880" s="182" t="s">
        <v>158</v>
      </c>
      <c r="AY880" s="18" t="s">
        <v>150</v>
      </c>
      <c r="BE880" s="183">
        <f>IF(N880="základní",J880,0)</f>
        <v>0</v>
      </c>
      <c r="BF880" s="183">
        <f>IF(N880="snížená",J880,0)</f>
        <v>0</v>
      </c>
      <c r="BG880" s="183">
        <f>IF(N880="zákl. přenesená",J880,0)</f>
        <v>0</v>
      </c>
      <c r="BH880" s="183">
        <f>IF(N880="sníž. přenesená",J880,0)</f>
        <v>0</v>
      </c>
      <c r="BI880" s="183">
        <f>IF(N880="nulová",J880,0)</f>
        <v>0</v>
      </c>
      <c r="BJ880" s="18" t="s">
        <v>158</v>
      </c>
      <c r="BK880" s="183">
        <f>ROUND(I880*H880,2)</f>
        <v>0</v>
      </c>
      <c r="BL880" s="18" t="s">
        <v>243</v>
      </c>
      <c r="BM880" s="182" t="s">
        <v>1122</v>
      </c>
    </row>
    <row r="881" s="14" customFormat="1">
      <c r="A881" s="14"/>
      <c r="B881" s="192"/>
      <c r="C881" s="14"/>
      <c r="D881" s="185" t="s">
        <v>160</v>
      </c>
      <c r="E881" s="193" t="s">
        <v>1</v>
      </c>
      <c r="F881" s="194" t="s">
        <v>1123</v>
      </c>
      <c r="G881" s="14"/>
      <c r="H881" s="195">
        <v>136.07400000000002</v>
      </c>
      <c r="I881" s="196"/>
      <c r="J881" s="14"/>
      <c r="K881" s="14"/>
      <c r="L881" s="192"/>
      <c r="M881" s="197"/>
      <c r="N881" s="198"/>
      <c r="O881" s="198"/>
      <c r="P881" s="198"/>
      <c r="Q881" s="198"/>
      <c r="R881" s="198"/>
      <c r="S881" s="198"/>
      <c r="T881" s="19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193" t="s">
        <v>160</v>
      </c>
      <c r="AU881" s="193" t="s">
        <v>158</v>
      </c>
      <c r="AV881" s="14" t="s">
        <v>158</v>
      </c>
      <c r="AW881" s="14" t="s">
        <v>32</v>
      </c>
      <c r="AX881" s="14" t="s">
        <v>77</v>
      </c>
      <c r="AY881" s="193" t="s">
        <v>150</v>
      </c>
    </row>
    <row r="882" s="15" customFormat="1">
      <c r="A882" s="15"/>
      <c r="B882" s="200"/>
      <c r="C882" s="15"/>
      <c r="D882" s="185" t="s">
        <v>160</v>
      </c>
      <c r="E882" s="201" t="s">
        <v>1</v>
      </c>
      <c r="F882" s="202" t="s">
        <v>163</v>
      </c>
      <c r="G882" s="15"/>
      <c r="H882" s="203">
        <v>136.07400000000002</v>
      </c>
      <c r="I882" s="204"/>
      <c r="J882" s="15"/>
      <c r="K882" s="15"/>
      <c r="L882" s="200"/>
      <c r="M882" s="205"/>
      <c r="N882" s="206"/>
      <c r="O882" s="206"/>
      <c r="P882" s="206"/>
      <c r="Q882" s="206"/>
      <c r="R882" s="206"/>
      <c r="S882" s="206"/>
      <c r="T882" s="207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01" t="s">
        <v>160</v>
      </c>
      <c r="AU882" s="201" t="s">
        <v>158</v>
      </c>
      <c r="AV882" s="15" t="s">
        <v>157</v>
      </c>
      <c r="AW882" s="15" t="s">
        <v>32</v>
      </c>
      <c r="AX882" s="15" t="s">
        <v>85</v>
      </c>
      <c r="AY882" s="201" t="s">
        <v>150</v>
      </c>
    </row>
    <row r="883" s="2" customFormat="1" ht="21.75" customHeight="1">
      <c r="A883" s="37"/>
      <c r="B883" s="170"/>
      <c r="C883" s="171" t="s">
        <v>1124</v>
      </c>
      <c r="D883" s="171" t="s">
        <v>152</v>
      </c>
      <c r="E883" s="172" t="s">
        <v>1125</v>
      </c>
      <c r="F883" s="173" t="s">
        <v>1126</v>
      </c>
      <c r="G883" s="174" t="s">
        <v>155</v>
      </c>
      <c r="H883" s="175">
        <v>136.07400000000002</v>
      </c>
      <c r="I883" s="176"/>
      <c r="J883" s="177">
        <f>ROUND(I883*H883,2)</f>
        <v>0</v>
      </c>
      <c r="K883" s="173" t="s">
        <v>156</v>
      </c>
      <c r="L883" s="38"/>
      <c r="M883" s="178" t="s">
        <v>1</v>
      </c>
      <c r="N883" s="179" t="s">
        <v>43</v>
      </c>
      <c r="O883" s="76"/>
      <c r="P883" s="180">
        <f>O883*H883</f>
        <v>0</v>
      </c>
      <c r="Q883" s="180">
        <v>0.0007</v>
      </c>
      <c r="R883" s="180">
        <f>Q883*H883</f>
        <v>0.0952518</v>
      </c>
      <c r="S883" s="180">
        <v>0</v>
      </c>
      <c r="T883" s="181">
        <f>S883*H883</f>
        <v>0</v>
      </c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R883" s="182" t="s">
        <v>243</v>
      </c>
      <c r="AT883" s="182" t="s">
        <v>152</v>
      </c>
      <c r="AU883" s="182" t="s">
        <v>158</v>
      </c>
      <c r="AY883" s="18" t="s">
        <v>150</v>
      </c>
      <c r="BE883" s="183">
        <f>IF(N883="základní",J883,0)</f>
        <v>0</v>
      </c>
      <c r="BF883" s="183">
        <f>IF(N883="snížená",J883,0)</f>
        <v>0</v>
      </c>
      <c r="BG883" s="183">
        <f>IF(N883="zákl. přenesená",J883,0)</f>
        <v>0</v>
      </c>
      <c r="BH883" s="183">
        <f>IF(N883="sníž. přenesená",J883,0)</f>
        <v>0</v>
      </c>
      <c r="BI883" s="183">
        <f>IF(N883="nulová",J883,0)</f>
        <v>0</v>
      </c>
      <c r="BJ883" s="18" t="s">
        <v>158</v>
      </c>
      <c r="BK883" s="183">
        <f>ROUND(I883*H883,2)</f>
        <v>0</v>
      </c>
      <c r="BL883" s="18" t="s">
        <v>243</v>
      </c>
      <c r="BM883" s="182" t="s">
        <v>1127</v>
      </c>
    </row>
    <row r="884" s="14" customFormat="1">
      <c r="A884" s="14"/>
      <c r="B884" s="192"/>
      <c r="C884" s="14"/>
      <c r="D884" s="185" t="s">
        <v>160</v>
      </c>
      <c r="E884" s="193" t="s">
        <v>1</v>
      </c>
      <c r="F884" s="194" t="s">
        <v>1123</v>
      </c>
      <c r="G884" s="14"/>
      <c r="H884" s="195">
        <v>136.07400000000002</v>
      </c>
      <c r="I884" s="196"/>
      <c r="J884" s="14"/>
      <c r="K884" s="14"/>
      <c r="L884" s="192"/>
      <c r="M884" s="197"/>
      <c r="N884" s="198"/>
      <c r="O884" s="198"/>
      <c r="P884" s="198"/>
      <c r="Q884" s="198"/>
      <c r="R884" s="198"/>
      <c r="S884" s="198"/>
      <c r="T884" s="19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193" t="s">
        <v>160</v>
      </c>
      <c r="AU884" s="193" t="s">
        <v>158</v>
      </c>
      <c r="AV884" s="14" t="s">
        <v>158</v>
      </c>
      <c r="AW884" s="14" t="s">
        <v>32</v>
      </c>
      <c r="AX884" s="14" t="s">
        <v>77</v>
      </c>
      <c r="AY884" s="193" t="s">
        <v>150</v>
      </c>
    </row>
    <row r="885" s="15" customFormat="1">
      <c r="A885" s="15"/>
      <c r="B885" s="200"/>
      <c r="C885" s="15"/>
      <c r="D885" s="185" t="s">
        <v>160</v>
      </c>
      <c r="E885" s="201" t="s">
        <v>1</v>
      </c>
      <c r="F885" s="202" t="s">
        <v>163</v>
      </c>
      <c r="G885" s="15"/>
      <c r="H885" s="203">
        <v>136.07400000000002</v>
      </c>
      <c r="I885" s="204"/>
      <c r="J885" s="15"/>
      <c r="K885" s="15"/>
      <c r="L885" s="200"/>
      <c r="M885" s="205"/>
      <c r="N885" s="206"/>
      <c r="O885" s="206"/>
      <c r="P885" s="206"/>
      <c r="Q885" s="206"/>
      <c r="R885" s="206"/>
      <c r="S885" s="206"/>
      <c r="T885" s="207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01" t="s">
        <v>160</v>
      </c>
      <c r="AU885" s="201" t="s">
        <v>158</v>
      </c>
      <c r="AV885" s="15" t="s">
        <v>157</v>
      </c>
      <c r="AW885" s="15" t="s">
        <v>32</v>
      </c>
      <c r="AX885" s="15" t="s">
        <v>85</v>
      </c>
      <c r="AY885" s="201" t="s">
        <v>150</v>
      </c>
    </row>
    <row r="886" s="2" customFormat="1" ht="24.15" customHeight="1">
      <c r="A886" s="37"/>
      <c r="B886" s="170"/>
      <c r="C886" s="171" t="s">
        <v>1128</v>
      </c>
      <c r="D886" s="171" t="s">
        <v>152</v>
      </c>
      <c r="E886" s="172" t="s">
        <v>1129</v>
      </c>
      <c r="F886" s="173" t="s">
        <v>1130</v>
      </c>
      <c r="G886" s="174" t="s">
        <v>210</v>
      </c>
      <c r="H886" s="175">
        <v>5.288</v>
      </c>
      <c r="I886" s="176"/>
      <c r="J886" s="177">
        <f>ROUND(I886*H886,2)</f>
        <v>0</v>
      </c>
      <c r="K886" s="173" t="s">
        <v>156</v>
      </c>
      <c r="L886" s="38"/>
      <c r="M886" s="178" t="s">
        <v>1</v>
      </c>
      <c r="N886" s="179" t="s">
        <v>43</v>
      </c>
      <c r="O886" s="76"/>
      <c r="P886" s="180">
        <f>O886*H886</f>
        <v>0</v>
      </c>
      <c r="Q886" s="180">
        <v>0</v>
      </c>
      <c r="R886" s="180">
        <f>Q886*H886</f>
        <v>0</v>
      </c>
      <c r="S886" s="180">
        <v>0</v>
      </c>
      <c r="T886" s="181">
        <f>S886*H886</f>
        <v>0</v>
      </c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R886" s="182" t="s">
        <v>243</v>
      </c>
      <c r="AT886" s="182" t="s">
        <v>152</v>
      </c>
      <c r="AU886" s="182" t="s">
        <v>158</v>
      </c>
      <c r="AY886" s="18" t="s">
        <v>150</v>
      </c>
      <c r="BE886" s="183">
        <f>IF(N886="základní",J886,0)</f>
        <v>0</v>
      </c>
      <c r="BF886" s="183">
        <f>IF(N886="snížená",J886,0)</f>
        <v>0</v>
      </c>
      <c r="BG886" s="183">
        <f>IF(N886="zákl. přenesená",J886,0)</f>
        <v>0</v>
      </c>
      <c r="BH886" s="183">
        <f>IF(N886="sníž. přenesená",J886,0)</f>
        <v>0</v>
      </c>
      <c r="BI886" s="183">
        <f>IF(N886="nulová",J886,0)</f>
        <v>0</v>
      </c>
      <c r="BJ886" s="18" t="s">
        <v>158</v>
      </c>
      <c r="BK886" s="183">
        <f>ROUND(I886*H886,2)</f>
        <v>0</v>
      </c>
      <c r="BL886" s="18" t="s">
        <v>243</v>
      </c>
      <c r="BM886" s="182" t="s">
        <v>1131</v>
      </c>
    </row>
    <row r="887" s="12" customFormat="1" ht="22.8" customHeight="1">
      <c r="A887" s="12"/>
      <c r="B887" s="157"/>
      <c r="C887" s="12"/>
      <c r="D887" s="158" t="s">
        <v>76</v>
      </c>
      <c r="E887" s="168" t="s">
        <v>1132</v>
      </c>
      <c r="F887" s="168" t="s">
        <v>1133</v>
      </c>
      <c r="G887" s="12"/>
      <c r="H887" s="12"/>
      <c r="I887" s="160"/>
      <c r="J887" s="169">
        <f>BK887</f>
        <v>0</v>
      </c>
      <c r="K887" s="12"/>
      <c r="L887" s="157"/>
      <c r="M887" s="162"/>
      <c r="N887" s="163"/>
      <c r="O887" s="163"/>
      <c r="P887" s="164">
        <f>SUM(P888:P900)</f>
        <v>0</v>
      </c>
      <c r="Q887" s="163"/>
      <c r="R887" s="164">
        <f>SUM(R888:R900)</f>
        <v>0.7823821</v>
      </c>
      <c r="S887" s="163"/>
      <c r="T887" s="165">
        <f>SUM(T888:T900)</f>
        <v>0</v>
      </c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R887" s="158" t="s">
        <v>158</v>
      </c>
      <c r="AT887" s="166" t="s">
        <v>76</v>
      </c>
      <c r="AU887" s="166" t="s">
        <v>85</v>
      </c>
      <c r="AY887" s="158" t="s">
        <v>150</v>
      </c>
      <c r="BK887" s="167">
        <f>SUM(BK888:BK900)</f>
        <v>0</v>
      </c>
    </row>
    <row r="888" s="2" customFormat="1" ht="33" customHeight="1">
      <c r="A888" s="37"/>
      <c r="B888" s="170"/>
      <c r="C888" s="171" t="s">
        <v>1134</v>
      </c>
      <c r="D888" s="171" t="s">
        <v>152</v>
      </c>
      <c r="E888" s="172" t="s">
        <v>1135</v>
      </c>
      <c r="F888" s="173" t="s">
        <v>1136</v>
      </c>
      <c r="G888" s="174" t="s">
        <v>448</v>
      </c>
      <c r="H888" s="175">
        <v>74.94</v>
      </c>
      <c r="I888" s="176"/>
      <c r="J888" s="177">
        <f>ROUND(I888*H888,2)</f>
        <v>0</v>
      </c>
      <c r="K888" s="173" t="s">
        <v>156</v>
      </c>
      <c r="L888" s="38"/>
      <c r="M888" s="178" t="s">
        <v>1</v>
      </c>
      <c r="N888" s="179" t="s">
        <v>43</v>
      </c>
      <c r="O888" s="76"/>
      <c r="P888" s="180">
        <f>O888*H888</f>
        <v>0</v>
      </c>
      <c r="Q888" s="180">
        <v>0.0085</v>
      </c>
      <c r="R888" s="180">
        <f>Q888*H888</f>
        <v>0.63699</v>
      </c>
      <c r="S888" s="180">
        <v>0</v>
      </c>
      <c r="T888" s="181">
        <f>S888*H888</f>
        <v>0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182" t="s">
        <v>243</v>
      </c>
      <c r="AT888" s="182" t="s">
        <v>152</v>
      </c>
      <c r="AU888" s="182" t="s">
        <v>158</v>
      </c>
      <c r="AY888" s="18" t="s">
        <v>150</v>
      </c>
      <c r="BE888" s="183">
        <f>IF(N888="základní",J888,0)</f>
        <v>0</v>
      </c>
      <c r="BF888" s="183">
        <f>IF(N888="snížená",J888,0)</f>
        <v>0</v>
      </c>
      <c r="BG888" s="183">
        <f>IF(N888="zákl. přenesená",J888,0)</f>
        <v>0</v>
      </c>
      <c r="BH888" s="183">
        <f>IF(N888="sníž. přenesená",J888,0)</f>
        <v>0</v>
      </c>
      <c r="BI888" s="183">
        <f>IF(N888="nulová",J888,0)</f>
        <v>0</v>
      </c>
      <c r="BJ888" s="18" t="s">
        <v>158</v>
      </c>
      <c r="BK888" s="183">
        <f>ROUND(I888*H888,2)</f>
        <v>0</v>
      </c>
      <c r="BL888" s="18" t="s">
        <v>243</v>
      </c>
      <c r="BM888" s="182" t="s">
        <v>1137</v>
      </c>
    </row>
    <row r="889" s="14" customFormat="1">
      <c r="A889" s="14"/>
      <c r="B889" s="192"/>
      <c r="C889" s="14"/>
      <c r="D889" s="185" t="s">
        <v>160</v>
      </c>
      <c r="E889" s="193" t="s">
        <v>1</v>
      </c>
      <c r="F889" s="194" t="s">
        <v>1138</v>
      </c>
      <c r="G889" s="14"/>
      <c r="H889" s="195">
        <v>74.94</v>
      </c>
      <c r="I889" s="196"/>
      <c r="J889" s="14"/>
      <c r="K889" s="14"/>
      <c r="L889" s="192"/>
      <c r="M889" s="197"/>
      <c r="N889" s="198"/>
      <c r="O889" s="198"/>
      <c r="P889" s="198"/>
      <c r="Q889" s="198"/>
      <c r="R889" s="198"/>
      <c r="S889" s="198"/>
      <c r="T889" s="199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193" t="s">
        <v>160</v>
      </c>
      <c r="AU889" s="193" t="s">
        <v>158</v>
      </c>
      <c r="AV889" s="14" t="s">
        <v>158</v>
      </c>
      <c r="AW889" s="14" t="s">
        <v>32</v>
      </c>
      <c r="AX889" s="14" t="s">
        <v>77</v>
      </c>
      <c r="AY889" s="193" t="s">
        <v>150</v>
      </c>
    </row>
    <row r="890" s="15" customFormat="1">
      <c r="A890" s="15"/>
      <c r="B890" s="200"/>
      <c r="C890" s="15"/>
      <c r="D890" s="185" t="s">
        <v>160</v>
      </c>
      <c r="E890" s="201" t="s">
        <v>1</v>
      </c>
      <c r="F890" s="202" t="s">
        <v>163</v>
      </c>
      <c r="G890" s="15"/>
      <c r="H890" s="203">
        <v>74.94</v>
      </c>
      <c r="I890" s="204"/>
      <c r="J890" s="15"/>
      <c r="K890" s="15"/>
      <c r="L890" s="200"/>
      <c r="M890" s="205"/>
      <c r="N890" s="206"/>
      <c r="O890" s="206"/>
      <c r="P890" s="206"/>
      <c r="Q890" s="206"/>
      <c r="R890" s="206"/>
      <c r="S890" s="206"/>
      <c r="T890" s="207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01" t="s">
        <v>160</v>
      </c>
      <c r="AU890" s="201" t="s">
        <v>158</v>
      </c>
      <c r="AV890" s="15" t="s">
        <v>157</v>
      </c>
      <c r="AW890" s="15" t="s">
        <v>32</v>
      </c>
      <c r="AX890" s="15" t="s">
        <v>85</v>
      </c>
      <c r="AY890" s="201" t="s">
        <v>150</v>
      </c>
    </row>
    <row r="891" s="2" customFormat="1" ht="16.5" customHeight="1">
      <c r="A891" s="37"/>
      <c r="B891" s="170"/>
      <c r="C891" s="171" t="s">
        <v>1139</v>
      </c>
      <c r="D891" s="171" t="s">
        <v>152</v>
      </c>
      <c r="E891" s="172" t="s">
        <v>1140</v>
      </c>
      <c r="F891" s="173" t="s">
        <v>1141</v>
      </c>
      <c r="G891" s="174" t="s">
        <v>350</v>
      </c>
      <c r="H891" s="175">
        <v>1</v>
      </c>
      <c r="I891" s="176"/>
      <c r="J891" s="177">
        <f>ROUND(I891*H891,2)</f>
        <v>0</v>
      </c>
      <c r="K891" s="173" t="s">
        <v>1</v>
      </c>
      <c r="L891" s="38"/>
      <c r="M891" s="178" t="s">
        <v>1</v>
      </c>
      <c r="N891" s="179" t="s">
        <v>43</v>
      </c>
      <c r="O891" s="76"/>
      <c r="P891" s="180">
        <f>O891*H891</f>
        <v>0</v>
      </c>
      <c r="Q891" s="180">
        <v>0.00881</v>
      </c>
      <c r="R891" s="180">
        <f>Q891*H891</f>
        <v>0.00881</v>
      </c>
      <c r="S891" s="180">
        <v>0</v>
      </c>
      <c r="T891" s="181">
        <f>S891*H891</f>
        <v>0</v>
      </c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R891" s="182" t="s">
        <v>243</v>
      </c>
      <c r="AT891" s="182" t="s">
        <v>152</v>
      </c>
      <c r="AU891" s="182" t="s">
        <v>158</v>
      </c>
      <c r="AY891" s="18" t="s">
        <v>150</v>
      </c>
      <c r="BE891" s="183">
        <f>IF(N891="základní",J891,0)</f>
        <v>0</v>
      </c>
      <c r="BF891" s="183">
        <f>IF(N891="snížená",J891,0)</f>
        <v>0</v>
      </c>
      <c r="BG891" s="183">
        <f>IF(N891="zákl. přenesená",J891,0)</f>
        <v>0</v>
      </c>
      <c r="BH891" s="183">
        <f>IF(N891="sníž. přenesená",J891,0)</f>
        <v>0</v>
      </c>
      <c r="BI891" s="183">
        <f>IF(N891="nulová",J891,0)</f>
        <v>0</v>
      </c>
      <c r="BJ891" s="18" t="s">
        <v>158</v>
      </c>
      <c r="BK891" s="183">
        <f>ROUND(I891*H891,2)</f>
        <v>0</v>
      </c>
      <c r="BL891" s="18" t="s">
        <v>243</v>
      </c>
      <c r="BM891" s="182" t="s">
        <v>1142</v>
      </c>
    </row>
    <row r="892" s="2" customFormat="1" ht="24.15" customHeight="1">
      <c r="A892" s="37"/>
      <c r="B892" s="170"/>
      <c r="C892" s="171" t="s">
        <v>1143</v>
      </c>
      <c r="D892" s="171" t="s">
        <v>152</v>
      </c>
      <c r="E892" s="172" t="s">
        <v>1144</v>
      </c>
      <c r="F892" s="173" t="s">
        <v>1145</v>
      </c>
      <c r="G892" s="174" t="s">
        <v>448</v>
      </c>
      <c r="H892" s="175">
        <v>47.7</v>
      </c>
      <c r="I892" s="176"/>
      <c r="J892" s="177">
        <f>ROUND(I892*H892,2)</f>
        <v>0</v>
      </c>
      <c r="K892" s="173" t="s">
        <v>156</v>
      </c>
      <c r="L892" s="38"/>
      <c r="M892" s="178" t="s">
        <v>1</v>
      </c>
      <c r="N892" s="179" t="s">
        <v>43</v>
      </c>
      <c r="O892" s="76"/>
      <c r="P892" s="180">
        <f>O892*H892</f>
        <v>0</v>
      </c>
      <c r="Q892" s="180">
        <v>0.0015</v>
      </c>
      <c r="R892" s="180">
        <f>Q892*H892</f>
        <v>0.07155</v>
      </c>
      <c r="S892" s="180">
        <v>0</v>
      </c>
      <c r="T892" s="181">
        <f>S892*H892</f>
        <v>0</v>
      </c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R892" s="182" t="s">
        <v>243</v>
      </c>
      <c r="AT892" s="182" t="s">
        <v>152</v>
      </c>
      <c r="AU892" s="182" t="s">
        <v>158</v>
      </c>
      <c r="AY892" s="18" t="s">
        <v>150</v>
      </c>
      <c r="BE892" s="183">
        <f>IF(N892="základní",J892,0)</f>
        <v>0</v>
      </c>
      <c r="BF892" s="183">
        <f>IF(N892="snížená",J892,0)</f>
        <v>0</v>
      </c>
      <c r="BG892" s="183">
        <f>IF(N892="zákl. přenesená",J892,0)</f>
        <v>0</v>
      </c>
      <c r="BH892" s="183">
        <f>IF(N892="sníž. přenesená",J892,0)</f>
        <v>0</v>
      </c>
      <c r="BI892" s="183">
        <f>IF(N892="nulová",J892,0)</f>
        <v>0</v>
      </c>
      <c r="BJ892" s="18" t="s">
        <v>158</v>
      </c>
      <c r="BK892" s="183">
        <f>ROUND(I892*H892,2)</f>
        <v>0</v>
      </c>
      <c r="BL892" s="18" t="s">
        <v>243</v>
      </c>
      <c r="BM892" s="182" t="s">
        <v>1146</v>
      </c>
    </row>
    <row r="893" s="2" customFormat="1" ht="16.5" customHeight="1">
      <c r="A893" s="37"/>
      <c r="B893" s="170"/>
      <c r="C893" s="171" t="s">
        <v>1147</v>
      </c>
      <c r="D893" s="171" t="s">
        <v>152</v>
      </c>
      <c r="E893" s="172" t="s">
        <v>1148</v>
      </c>
      <c r="F893" s="173" t="s">
        <v>1149</v>
      </c>
      <c r="G893" s="174" t="s">
        <v>448</v>
      </c>
      <c r="H893" s="175">
        <v>36.47</v>
      </c>
      <c r="I893" s="176"/>
      <c r="J893" s="177">
        <f>ROUND(I893*H893,2)</f>
        <v>0</v>
      </c>
      <c r="K893" s="173" t="s">
        <v>156</v>
      </c>
      <c r="L893" s="38"/>
      <c r="M893" s="178" t="s">
        <v>1</v>
      </c>
      <c r="N893" s="179" t="s">
        <v>43</v>
      </c>
      <c r="O893" s="76"/>
      <c r="P893" s="180">
        <f>O893*H893</f>
        <v>0</v>
      </c>
      <c r="Q893" s="180">
        <v>0.00143</v>
      </c>
      <c r="R893" s="180">
        <f>Q893*H893</f>
        <v>0.0521521</v>
      </c>
      <c r="S893" s="180">
        <v>0</v>
      </c>
      <c r="T893" s="181">
        <f>S893*H893</f>
        <v>0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182" t="s">
        <v>243</v>
      </c>
      <c r="AT893" s="182" t="s">
        <v>152</v>
      </c>
      <c r="AU893" s="182" t="s">
        <v>158</v>
      </c>
      <c r="AY893" s="18" t="s">
        <v>150</v>
      </c>
      <c r="BE893" s="183">
        <f>IF(N893="základní",J893,0)</f>
        <v>0</v>
      </c>
      <c r="BF893" s="183">
        <f>IF(N893="snížená",J893,0)</f>
        <v>0</v>
      </c>
      <c r="BG893" s="183">
        <f>IF(N893="zákl. přenesená",J893,0)</f>
        <v>0</v>
      </c>
      <c r="BH893" s="183">
        <f>IF(N893="sníž. přenesená",J893,0)</f>
        <v>0</v>
      </c>
      <c r="BI893" s="183">
        <f>IF(N893="nulová",J893,0)</f>
        <v>0</v>
      </c>
      <c r="BJ893" s="18" t="s">
        <v>158</v>
      </c>
      <c r="BK893" s="183">
        <f>ROUND(I893*H893,2)</f>
        <v>0</v>
      </c>
      <c r="BL893" s="18" t="s">
        <v>243</v>
      </c>
      <c r="BM893" s="182" t="s">
        <v>1150</v>
      </c>
    </row>
    <row r="894" s="14" customFormat="1">
      <c r="A894" s="14"/>
      <c r="B894" s="192"/>
      <c r="C894" s="14"/>
      <c r="D894" s="185" t="s">
        <v>160</v>
      </c>
      <c r="E894" s="193" t="s">
        <v>1</v>
      </c>
      <c r="F894" s="194" t="s">
        <v>1151</v>
      </c>
      <c r="G894" s="14"/>
      <c r="H894" s="195">
        <v>36.47</v>
      </c>
      <c r="I894" s="196"/>
      <c r="J894" s="14"/>
      <c r="K894" s="14"/>
      <c r="L894" s="192"/>
      <c r="M894" s="197"/>
      <c r="N894" s="198"/>
      <c r="O894" s="198"/>
      <c r="P894" s="198"/>
      <c r="Q894" s="198"/>
      <c r="R894" s="198"/>
      <c r="S894" s="198"/>
      <c r="T894" s="19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193" t="s">
        <v>160</v>
      </c>
      <c r="AU894" s="193" t="s">
        <v>158</v>
      </c>
      <c r="AV894" s="14" t="s">
        <v>158</v>
      </c>
      <c r="AW894" s="14" t="s">
        <v>32</v>
      </c>
      <c r="AX894" s="14" t="s">
        <v>77</v>
      </c>
      <c r="AY894" s="193" t="s">
        <v>150</v>
      </c>
    </row>
    <row r="895" s="15" customFormat="1">
      <c r="A895" s="15"/>
      <c r="B895" s="200"/>
      <c r="C895" s="15"/>
      <c r="D895" s="185" t="s">
        <v>160</v>
      </c>
      <c r="E895" s="201" t="s">
        <v>1</v>
      </c>
      <c r="F895" s="202" t="s">
        <v>163</v>
      </c>
      <c r="G895" s="15"/>
      <c r="H895" s="203">
        <v>36.47</v>
      </c>
      <c r="I895" s="204"/>
      <c r="J895" s="15"/>
      <c r="K895" s="15"/>
      <c r="L895" s="200"/>
      <c r="M895" s="205"/>
      <c r="N895" s="206"/>
      <c r="O895" s="206"/>
      <c r="P895" s="206"/>
      <c r="Q895" s="206"/>
      <c r="R895" s="206"/>
      <c r="S895" s="206"/>
      <c r="T895" s="207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01" t="s">
        <v>160</v>
      </c>
      <c r="AU895" s="201" t="s">
        <v>158</v>
      </c>
      <c r="AV895" s="15" t="s">
        <v>157</v>
      </c>
      <c r="AW895" s="15" t="s">
        <v>32</v>
      </c>
      <c r="AX895" s="15" t="s">
        <v>85</v>
      </c>
      <c r="AY895" s="201" t="s">
        <v>150</v>
      </c>
    </row>
    <row r="896" s="2" customFormat="1" ht="24.15" customHeight="1">
      <c r="A896" s="37"/>
      <c r="B896" s="170"/>
      <c r="C896" s="171" t="s">
        <v>1152</v>
      </c>
      <c r="D896" s="171" t="s">
        <v>152</v>
      </c>
      <c r="E896" s="172" t="s">
        <v>1153</v>
      </c>
      <c r="F896" s="173" t="s">
        <v>1154</v>
      </c>
      <c r="G896" s="174" t="s">
        <v>350</v>
      </c>
      <c r="H896" s="175">
        <v>2</v>
      </c>
      <c r="I896" s="176"/>
      <c r="J896" s="177">
        <f>ROUND(I896*H896,2)</f>
        <v>0</v>
      </c>
      <c r="K896" s="173" t="s">
        <v>156</v>
      </c>
      <c r="L896" s="38"/>
      <c r="M896" s="178" t="s">
        <v>1</v>
      </c>
      <c r="N896" s="179" t="s">
        <v>43</v>
      </c>
      <c r="O896" s="76"/>
      <c r="P896" s="180">
        <f>O896*H896</f>
        <v>0</v>
      </c>
      <c r="Q896" s="180">
        <v>0.00025999999999999996</v>
      </c>
      <c r="R896" s="180">
        <f>Q896*H896</f>
        <v>0.00051999999999999992</v>
      </c>
      <c r="S896" s="180">
        <v>0</v>
      </c>
      <c r="T896" s="181">
        <f>S896*H896</f>
        <v>0</v>
      </c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R896" s="182" t="s">
        <v>243</v>
      </c>
      <c r="AT896" s="182" t="s">
        <v>152</v>
      </c>
      <c r="AU896" s="182" t="s">
        <v>158</v>
      </c>
      <c r="AY896" s="18" t="s">
        <v>150</v>
      </c>
      <c r="BE896" s="183">
        <f>IF(N896="základní",J896,0)</f>
        <v>0</v>
      </c>
      <c r="BF896" s="183">
        <f>IF(N896="snížená",J896,0)</f>
        <v>0</v>
      </c>
      <c r="BG896" s="183">
        <f>IF(N896="zákl. přenesená",J896,0)</f>
        <v>0</v>
      </c>
      <c r="BH896" s="183">
        <f>IF(N896="sníž. přenesená",J896,0)</f>
        <v>0</v>
      </c>
      <c r="BI896" s="183">
        <f>IF(N896="nulová",J896,0)</f>
        <v>0</v>
      </c>
      <c r="BJ896" s="18" t="s">
        <v>158</v>
      </c>
      <c r="BK896" s="183">
        <f>ROUND(I896*H896,2)</f>
        <v>0</v>
      </c>
      <c r="BL896" s="18" t="s">
        <v>243</v>
      </c>
      <c r="BM896" s="182" t="s">
        <v>1155</v>
      </c>
    </row>
    <row r="897" s="2" customFormat="1" ht="24.15" customHeight="1">
      <c r="A897" s="37"/>
      <c r="B897" s="170"/>
      <c r="C897" s="171" t="s">
        <v>1156</v>
      </c>
      <c r="D897" s="171" t="s">
        <v>152</v>
      </c>
      <c r="E897" s="172" t="s">
        <v>1157</v>
      </c>
      <c r="F897" s="173" t="s">
        <v>1158</v>
      </c>
      <c r="G897" s="174" t="s">
        <v>448</v>
      </c>
      <c r="H897" s="175">
        <v>12</v>
      </c>
      <c r="I897" s="176"/>
      <c r="J897" s="177">
        <f>ROUND(I897*H897,2)</f>
        <v>0</v>
      </c>
      <c r="K897" s="173" t="s">
        <v>156</v>
      </c>
      <c r="L897" s="38"/>
      <c r="M897" s="178" t="s">
        <v>1</v>
      </c>
      <c r="N897" s="179" t="s">
        <v>43</v>
      </c>
      <c r="O897" s="76"/>
      <c r="P897" s="180">
        <f>O897*H897</f>
        <v>0</v>
      </c>
      <c r="Q897" s="180">
        <v>0.00103</v>
      </c>
      <c r="R897" s="180">
        <f>Q897*H897</f>
        <v>0.012360000000000002</v>
      </c>
      <c r="S897" s="180">
        <v>0</v>
      </c>
      <c r="T897" s="181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182" t="s">
        <v>243</v>
      </c>
      <c r="AT897" s="182" t="s">
        <v>152</v>
      </c>
      <c r="AU897" s="182" t="s">
        <v>158</v>
      </c>
      <c r="AY897" s="18" t="s">
        <v>150</v>
      </c>
      <c r="BE897" s="183">
        <f>IF(N897="základní",J897,0)</f>
        <v>0</v>
      </c>
      <c r="BF897" s="183">
        <f>IF(N897="snížená",J897,0)</f>
        <v>0</v>
      </c>
      <c r="BG897" s="183">
        <f>IF(N897="zákl. přenesená",J897,0)</f>
        <v>0</v>
      </c>
      <c r="BH897" s="183">
        <f>IF(N897="sníž. přenesená",J897,0)</f>
        <v>0</v>
      </c>
      <c r="BI897" s="183">
        <f>IF(N897="nulová",J897,0)</f>
        <v>0</v>
      </c>
      <c r="BJ897" s="18" t="s">
        <v>158</v>
      </c>
      <c r="BK897" s="183">
        <f>ROUND(I897*H897,2)</f>
        <v>0</v>
      </c>
      <c r="BL897" s="18" t="s">
        <v>243</v>
      </c>
      <c r="BM897" s="182" t="s">
        <v>1159</v>
      </c>
    </row>
    <row r="898" s="14" customFormat="1">
      <c r="A898" s="14"/>
      <c r="B898" s="192"/>
      <c r="C898" s="14"/>
      <c r="D898" s="185" t="s">
        <v>160</v>
      </c>
      <c r="E898" s="193" t="s">
        <v>1</v>
      </c>
      <c r="F898" s="194" t="s">
        <v>1160</v>
      </c>
      <c r="G898" s="14"/>
      <c r="H898" s="195">
        <v>12</v>
      </c>
      <c r="I898" s="196"/>
      <c r="J898" s="14"/>
      <c r="K898" s="14"/>
      <c r="L898" s="192"/>
      <c r="M898" s="197"/>
      <c r="N898" s="198"/>
      <c r="O898" s="198"/>
      <c r="P898" s="198"/>
      <c r="Q898" s="198"/>
      <c r="R898" s="198"/>
      <c r="S898" s="198"/>
      <c r="T898" s="19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193" t="s">
        <v>160</v>
      </c>
      <c r="AU898" s="193" t="s">
        <v>158</v>
      </c>
      <c r="AV898" s="14" t="s">
        <v>158</v>
      </c>
      <c r="AW898" s="14" t="s">
        <v>32</v>
      </c>
      <c r="AX898" s="14" t="s">
        <v>77</v>
      </c>
      <c r="AY898" s="193" t="s">
        <v>150</v>
      </c>
    </row>
    <row r="899" s="15" customFormat="1">
      <c r="A899" s="15"/>
      <c r="B899" s="200"/>
      <c r="C899" s="15"/>
      <c r="D899" s="185" t="s">
        <v>160</v>
      </c>
      <c r="E899" s="201" t="s">
        <v>1</v>
      </c>
      <c r="F899" s="202" t="s">
        <v>163</v>
      </c>
      <c r="G899" s="15"/>
      <c r="H899" s="203">
        <v>12</v>
      </c>
      <c r="I899" s="204"/>
      <c r="J899" s="15"/>
      <c r="K899" s="15"/>
      <c r="L899" s="200"/>
      <c r="M899" s="205"/>
      <c r="N899" s="206"/>
      <c r="O899" s="206"/>
      <c r="P899" s="206"/>
      <c r="Q899" s="206"/>
      <c r="R899" s="206"/>
      <c r="S899" s="206"/>
      <c r="T899" s="207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T899" s="201" t="s">
        <v>160</v>
      </c>
      <c r="AU899" s="201" t="s">
        <v>158</v>
      </c>
      <c r="AV899" s="15" t="s">
        <v>157</v>
      </c>
      <c r="AW899" s="15" t="s">
        <v>32</v>
      </c>
      <c r="AX899" s="15" t="s">
        <v>85</v>
      </c>
      <c r="AY899" s="201" t="s">
        <v>150</v>
      </c>
    </row>
    <row r="900" s="2" customFormat="1" ht="24.15" customHeight="1">
      <c r="A900" s="37"/>
      <c r="B900" s="170"/>
      <c r="C900" s="171" t="s">
        <v>1161</v>
      </c>
      <c r="D900" s="171" t="s">
        <v>152</v>
      </c>
      <c r="E900" s="172" t="s">
        <v>1162</v>
      </c>
      <c r="F900" s="173" t="s">
        <v>1163</v>
      </c>
      <c r="G900" s="174" t="s">
        <v>210</v>
      </c>
      <c r="H900" s="175">
        <v>0.782</v>
      </c>
      <c r="I900" s="176"/>
      <c r="J900" s="177">
        <f>ROUND(I900*H900,2)</f>
        <v>0</v>
      </c>
      <c r="K900" s="173" t="s">
        <v>156</v>
      </c>
      <c r="L900" s="38"/>
      <c r="M900" s="178" t="s">
        <v>1</v>
      </c>
      <c r="N900" s="179" t="s">
        <v>43</v>
      </c>
      <c r="O900" s="76"/>
      <c r="P900" s="180">
        <f>O900*H900</f>
        <v>0</v>
      </c>
      <c r="Q900" s="180">
        <v>0</v>
      </c>
      <c r="R900" s="180">
        <f>Q900*H900</f>
        <v>0</v>
      </c>
      <c r="S900" s="180">
        <v>0</v>
      </c>
      <c r="T900" s="181">
        <f>S900*H900</f>
        <v>0</v>
      </c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R900" s="182" t="s">
        <v>243</v>
      </c>
      <c r="AT900" s="182" t="s">
        <v>152</v>
      </c>
      <c r="AU900" s="182" t="s">
        <v>158</v>
      </c>
      <c r="AY900" s="18" t="s">
        <v>150</v>
      </c>
      <c r="BE900" s="183">
        <f>IF(N900="základní",J900,0)</f>
        <v>0</v>
      </c>
      <c r="BF900" s="183">
        <f>IF(N900="snížená",J900,0)</f>
        <v>0</v>
      </c>
      <c r="BG900" s="183">
        <f>IF(N900="zákl. přenesená",J900,0)</f>
        <v>0</v>
      </c>
      <c r="BH900" s="183">
        <f>IF(N900="sníž. přenesená",J900,0)</f>
        <v>0</v>
      </c>
      <c r="BI900" s="183">
        <f>IF(N900="nulová",J900,0)</f>
        <v>0</v>
      </c>
      <c r="BJ900" s="18" t="s">
        <v>158</v>
      </c>
      <c r="BK900" s="183">
        <f>ROUND(I900*H900,2)</f>
        <v>0</v>
      </c>
      <c r="BL900" s="18" t="s">
        <v>243</v>
      </c>
      <c r="BM900" s="182" t="s">
        <v>1164</v>
      </c>
    </row>
    <row r="901" s="12" customFormat="1" ht="22.8" customHeight="1">
      <c r="A901" s="12"/>
      <c r="B901" s="157"/>
      <c r="C901" s="12"/>
      <c r="D901" s="158" t="s">
        <v>76</v>
      </c>
      <c r="E901" s="168" t="s">
        <v>1165</v>
      </c>
      <c r="F901" s="168" t="s">
        <v>1166</v>
      </c>
      <c r="G901" s="12"/>
      <c r="H901" s="12"/>
      <c r="I901" s="160"/>
      <c r="J901" s="169">
        <f>BK901</f>
        <v>0</v>
      </c>
      <c r="K901" s="12"/>
      <c r="L901" s="157"/>
      <c r="M901" s="162"/>
      <c r="N901" s="163"/>
      <c r="O901" s="163"/>
      <c r="P901" s="164">
        <f>SUM(P902:P946)</f>
        <v>0</v>
      </c>
      <c r="Q901" s="163"/>
      <c r="R901" s="164">
        <f>SUM(R902:R946)</f>
        <v>9.6467275000000032</v>
      </c>
      <c r="S901" s="163"/>
      <c r="T901" s="165">
        <f>SUM(T902:T946)</f>
        <v>0</v>
      </c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R901" s="158" t="s">
        <v>158</v>
      </c>
      <c r="AT901" s="166" t="s">
        <v>76</v>
      </c>
      <c r="AU901" s="166" t="s">
        <v>85</v>
      </c>
      <c r="AY901" s="158" t="s">
        <v>150</v>
      </c>
      <c r="BK901" s="167">
        <f>SUM(BK902:BK946)</f>
        <v>0</v>
      </c>
    </row>
    <row r="902" s="2" customFormat="1" ht="24.15" customHeight="1">
      <c r="A902" s="37"/>
      <c r="B902" s="170"/>
      <c r="C902" s="171" t="s">
        <v>1167</v>
      </c>
      <c r="D902" s="171" t="s">
        <v>152</v>
      </c>
      <c r="E902" s="172" t="s">
        <v>1168</v>
      </c>
      <c r="F902" s="173" t="s">
        <v>1169</v>
      </c>
      <c r="G902" s="174" t="s">
        <v>155</v>
      </c>
      <c r="H902" s="175">
        <v>2.43</v>
      </c>
      <c r="I902" s="176"/>
      <c r="J902" s="177">
        <f>ROUND(I902*H902,2)</f>
        <v>0</v>
      </c>
      <c r="K902" s="173" t="s">
        <v>156</v>
      </c>
      <c r="L902" s="38"/>
      <c r="M902" s="178" t="s">
        <v>1</v>
      </c>
      <c r="N902" s="179" t="s">
        <v>43</v>
      </c>
      <c r="O902" s="76"/>
      <c r="P902" s="180">
        <f>O902*H902</f>
        <v>0</v>
      </c>
      <c r="Q902" s="180">
        <v>0.00025999999999999996</v>
      </c>
      <c r="R902" s="180">
        <f>Q902*H902</f>
        <v>0.0006318</v>
      </c>
      <c r="S902" s="180">
        <v>0</v>
      </c>
      <c r="T902" s="181">
        <f>S902*H902</f>
        <v>0</v>
      </c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R902" s="182" t="s">
        <v>243</v>
      </c>
      <c r="AT902" s="182" t="s">
        <v>152</v>
      </c>
      <c r="AU902" s="182" t="s">
        <v>158</v>
      </c>
      <c r="AY902" s="18" t="s">
        <v>150</v>
      </c>
      <c r="BE902" s="183">
        <f>IF(N902="základní",J902,0)</f>
        <v>0</v>
      </c>
      <c r="BF902" s="183">
        <f>IF(N902="snížená",J902,0)</f>
        <v>0</v>
      </c>
      <c r="BG902" s="183">
        <f>IF(N902="zákl. přenesená",J902,0)</f>
        <v>0</v>
      </c>
      <c r="BH902" s="183">
        <f>IF(N902="sníž. přenesená",J902,0)</f>
        <v>0</v>
      </c>
      <c r="BI902" s="183">
        <f>IF(N902="nulová",J902,0)</f>
        <v>0</v>
      </c>
      <c r="BJ902" s="18" t="s">
        <v>158</v>
      </c>
      <c r="BK902" s="183">
        <f>ROUND(I902*H902,2)</f>
        <v>0</v>
      </c>
      <c r="BL902" s="18" t="s">
        <v>243</v>
      </c>
      <c r="BM902" s="182" t="s">
        <v>1170</v>
      </c>
    </row>
    <row r="903" s="2" customFormat="1" ht="24.15" customHeight="1">
      <c r="A903" s="37"/>
      <c r="B903" s="170"/>
      <c r="C903" s="208" t="s">
        <v>1171</v>
      </c>
      <c r="D903" s="208" t="s">
        <v>470</v>
      </c>
      <c r="E903" s="209" t="s">
        <v>1172</v>
      </c>
      <c r="F903" s="210" t="s">
        <v>1173</v>
      </c>
      <c r="G903" s="211" t="s">
        <v>155</v>
      </c>
      <c r="H903" s="212">
        <v>2.43</v>
      </c>
      <c r="I903" s="213"/>
      <c r="J903" s="214">
        <f>ROUND(I903*H903,2)</f>
        <v>0</v>
      </c>
      <c r="K903" s="210" t="s">
        <v>156</v>
      </c>
      <c r="L903" s="215"/>
      <c r="M903" s="216" t="s">
        <v>1</v>
      </c>
      <c r="N903" s="217" t="s">
        <v>43</v>
      </c>
      <c r="O903" s="76"/>
      <c r="P903" s="180">
        <f>O903*H903</f>
        <v>0</v>
      </c>
      <c r="Q903" s="180">
        <v>0.03681</v>
      </c>
      <c r="R903" s="180">
        <f>Q903*H903</f>
        <v>0.089448300000000016</v>
      </c>
      <c r="S903" s="180">
        <v>0</v>
      </c>
      <c r="T903" s="181">
        <f>S903*H903</f>
        <v>0</v>
      </c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R903" s="182" t="s">
        <v>342</v>
      </c>
      <c r="AT903" s="182" t="s">
        <v>470</v>
      </c>
      <c r="AU903" s="182" t="s">
        <v>158</v>
      </c>
      <c r="AY903" s="18" t="s">
        <v>150</v>
      </c>
      <c r="BE903" s="183">
        <f>IF(N903="základní",J903,0)</f>
        <v>0</v>
      </c>
      <c r="BF903" s="183">
        <f>IF(N903="snížená",J903,0)</f>
        <v>0</v>
      </c>
      <c r="BG903" s="183">
        <f>IF(N903="zákl. přenesená",J903,0)</f>
        <v>0</v>
      </c>
      <c r="BH903" s="183">
        <f>IF(N903="sníž. přenesená",J903,0)</f>
        <v>0</v>
      </c>
      <c r="BI903" s="183">
        <f>IF(N903="nulová",J903,0)</f>
        <v>0</v>
      </c>
      <c r="BJ903" s="18" t="s">
        <v>158</v>
      </c>
      <c r="BK903" s="183">
        <f>ROUND(I903*H903,2)</f>
        <v>0</v>
      </c>
      <c r="BL903" s="18" t="s">
        <v>243</v>
      </c>
      <c r="BM903" s="182" t="s">
        <v>1174</v>
      </c>
    </row>
    <row r="904" s="2" customFormat="1">
      <c r="A904" s="37"/>
      <c r="B904" s="38"/>
      <c r="C904" s="37"/>
      <c r="D904" s="185" t="s">
        <v>1175</v>
      </c>
      <c r="E904" s="37"/>
      <c r="F904" s="218" t="s">
        <v>1176</v>
      </c>
      <c r="G904" s="37"/>
      <c r="H904" s="37"/>
      <c r="I904" s="219"/>
      <c r="J904" s="37"/>
      <c r="K904" s="37"/>
      <c r="L904" s="38"/>
      <c r="M904" s="220"/>
      <c r="N904" s="221"/>
      <c r="O904" s="76"/>
      <c r="P904" s="76"/>
      <c r="Q904" s="76"/>
      <c r="R904" s="76"/>
      <c r="S904" s="76"/>
      <c r="T904" s="77"/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T904" s="18" t="s">
        <v>1175</v>
      </c>
      <c r="AU904" s="18" t="s">
        <v>158</v>
      </c>
    </row>
    <row r="905" s="2" customFormat="1" ht="24.15" customHeight="1">
      <c r="A905" s="37"/>
      <c r="B905" s="170"/>
      <c r="C905" s="171" t="s">
        <v>1177</v>
      </c>
      <c r="D905" s="171" t="s">
        <v>152</v>
      </c>
      <c r="E905" s="172" t="s">
        <v>1178</v>
      </c>
      <c r="F905" s="173" t="s">
        <v>1179</v>
      </c>
      <c r="G905" s="174" t="s">
        <v>155</v>
      </c>
      <c r="H905" s="175">
        <v>103.78</v>
      </c>
      <c r="I905" s="176"/>
      <c r="J905" s="177">
        <f>ROUND(I905*H905,2)</f>
        <v>0</v>
      </c>
      <c r="K905" s="173" t="s">
        <v>156</v>
      </c>
      <c r="L905" s="38"/>
      <c r="M905" s="178" t="s">
        <v>1</v>
      </c>
      <c r="N905" s="179" t="s">
        <v>43</v>
      </c>
      <c r="O905" s="76"/>
      <c r="P905" s="180">
        <f>O905*H905</f>
        <v>0</v>
      </c>
      <c r="Q905" s="180">
        <v>0.00025</v>
      </c>
      <c r="R905" s="180">
        <f>Q905*H905</f>
        <v>0.025945</v>
      </c>
      <c r="S905" s="180">
        <v>0</v>
      </c>
      <c r="T905" s="181">
        <f>S905*H905</f>
        <v>0</v>
      </c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R905" s="182" t="s">
        <v>243</v>
      </c>
      <c r="AT905" s="182" t="s">
        <v>152</v>
      </c>
      <c r="AU905" s="182" t="s">
        <v>158</v>
      </c>
      <c r="AY905" s="18" t="s">
        <v>150</v>
      </c>
      <c r="BE905" s="183">
        <f>IF(N905="základní",J905,0)</f>
        <v>0</v>
      </c>
      <c r="BF905" s="183">
        <f>IF(N905="snížená",J905,0)</f>
        <v>0</v>
      </c>
      <c r="BG905" s="183">
        <f>IF(N905="zákl. přenesená",J905,0)</f>
        <v>0</v>
      </c>
      <c r="BH905" s="183">
        <f>IF(N905="sníž. přenesená",J905,0)</f>
        <v>0</v>
      </c>
      <c r="BI905" s="183">
        <f>IF(N905="nulová",J905,0)</f>
        <v>0</v>
      </c>
      <c r="BJ905" s="18" t="s">
        <v>158</v>
      </c>
      <c r="BK905" s="183">
        <f>ROUND(I905*H905,2)</f>
        <v>0</v>
      </c>
      <c r="BL905" s="18" t="s">
        <v>243</v>
      </c>
      <c r="BM905" s="182" t="s">
        <v>1180</v>
      </c>
    </row>
    <row r="906" s="2" customFormat="1" ht="24.15" customHeight="1">
      <c r="A906" s="37"/>
      <c r="B906" s="170"/>
      <c r="C906" s="208" t="s">
        <v>1181</v>
      </c>
      <c r="D906" s="208" t="s">
        <v>470</v>
      </c>
      <c r="E906" s="209" t="s">
        <v>1182</v>
      </c>
      <c r="F906" s="210" t="s">
        <v>1183</v>
      </c>
      <c r="G906" s="211" t="s">
        <v>155</v>
      </c>
      <c r="H906" s="212">
        <v>103.78</v>
      </c>
      <c r="I906" s="213"/>
      <c r="J906" s="214">
        <f>ROUND(I906*H906,2)</f>
        <v>0</v>
      </c>
      <c r="K906" s="210" t="s">
        <v>156</v>
      </c>
      <c r="L906" s="215"/>
      <c r="M906" s="216" t="s">
        <v>1</v>
      </c>
      <c r="N906" s="217" t="s">
        <v>43</v>
      </c>
      <c r="O906" s="76"/>
      <c r="P906" s="180">
        <f>O906*H906</f>
        <v>0</v>
      </c>
      <c r="Q906" s="180">
        <v>0.03642</v>
      </c>
      <c r="R906" s="180">
        <f>Q906*H906</f>
        <v>3.7796676</v>
      </c>
      <c r="S906" s="180">
        <v>0</v>
      </c>
      <c r="T906" s="181">
        <f>S906*H906</f>
        <v>0</v>
      </c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R906" s="182" t="s">
        <v>342</v>
      </c>
      <c r="AT906" s="182" t="s">
        <v>470</v>
      </c>
      <c r="AU906" s="182" t="s">
        <v>158</v>
      </c>
      <c r="AY906" s="18" t="s">
        <v>150</v>
      </c>
      <c r="BE906" s="183">
        <f>IF(N906="základní",J906,0)</f>
        <v>0</v>
      </c>
      <c r="BF906" s="183">
        <f>IF(N906="snížená",J906,0)</f>
        <v>0</v>
      </c>
      <c r="BG906" s="183">
        <f>IF(N906="zákl. přenesená",J906,0)</f>
        <v>0</v>
      </c>
      <c r="BH906" s="183">
        <f>IF(N906="sníž. přenesená",J906,0)</f>
        <v>0</v>
      </c>
      <c r="BI906" s="183">
        <f>IF(N906="nulová",J906,0)</f>
        <v>0</v>
      </c>
      <c r="BJ906" s="18" t="s">
        <v>158</v>
      </c>
      <c r="BK906" s="183">
        <f>ROUND(I906*H906,2)</f>
        <v>0</v>
      </c>
      <c r="BL906" s="18" t="s">
        <v>243</v>
      </c>
      <c r="BM906" s="182" t="s">
        <v>1184</v>
      </c>
    </row>
    <row r="907" s="2" customFormat="1">
      <c r="A907" s="37"/>
      <c r="B907" s="38"/>
      <c r="C907" s="37"/>
      <c r="D907" s="185" t="s">
        <v>1175</v>
      </c>
      <c r="E907" s="37"/>
      <c r="F907" s="218" t="s">
        <v>1176</v>
      </c>
      <c r="G907" s="37"/>
      <c r="H907" s="37"/>
      <c r="I907" s="219"/>
      <c r="J907" s="37"/>
      <c r="K907" s="37"/>
      <c r="L907" s="38"/>
      <c r="M907" s="220"/>
      <c r="N907" s="221"/>
      <c r="O907" s="76"/>
      <c r="P907" s="76"/>
      <c r="Q907" s="76"/>
      <c r="R907" s="76"/>
      <c r="S907" s="76"/>
      <c r="T907" s="77"/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T907" s="18" t="s">
        <v>1175</v>
      </c>
      <c r="AU907" s="18" t="s">
        <v>158</v>
      </c>
    </row>
    <row r="908" s="2" customFormat="1" ht="24.15" customHeight="1">
      <c r="A908" s="37"/>
      <c r="B908" s="170"/>
      <c r="C908" s="171" t="s">
        <v>1185</v>
      </c>
      <c r="D908" s="171" t="s">
        <v>152</v>
      </c>
      <c r="E908" s="172" t="s">
        <v>1186</v>
      </c>
      <c r="F908" s="173" t="s">
        <v>1187</v>
      </c>
      <c r="G908" s="174" t="s">
        <v>155</v>
      </c>
      <c r="H908" s="175">
        <v>18.93</v>
      </c>
      <c r="I908" s="176"/>
      <c r="J908" s="177">
        <f>ROUND(I908*H908,2)</f>
        <v>0</v>
      </c>
      <c r="K908" s="173" t="s">
        <v>156</v>
      </c>
      <c r="L908" s="38"/>
      <c r="M908" s="178" t="s">
        <v>1</v>
      </c>
      <c r="N908" s="179" t="s">
        <v>43</v>
      </c>
      <c r="O908" s="76"/>
      <c r="P908" s="180">
        <f>O908*H908</f>
        <v>0</v>
      </c>
      <c r="Q908" s="180">
        <v>0.00025</v>
      </c>
      <c r="R908" s="180">
        <f>Q908*H908</f>
        <v>0.0047325</v>
      </c>
      <c r="S908" s="180">
        <v>0</v>
      </c>
      <c r="T908" s="181">
        <f>S908*H908</f>
        <v>0</v>
      </c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R908" s="182" t="s">
        <v>243</v>
      </c>
      <c r="AT908" s="182" t="s">
        <v>152</v>
      </c>
      <c r="AU908" s="182" t="s">
        <v>158</v>
      </c>
      <c r="AY908" s="18" t="s">
        <v>150</v>
      </c>
      <c r="BE908" s="183">
        <f>IF(N908="základní",J908,0)</f>
        <v>0</v>
      </c>
      <c r="BF908" s="183">
        <f>IF(N908="snížená",J908,0)</f>
        <v>0</v>
      </c>
      <c r="BG908" s="183">
        <f>IF(N908="zákl. přenesená",J908,0)</f>
        <v>0</v>
      </c>
      <c r="BH908" s="183">
        <f>IF(N908="sníž. přenesená",J908,0)</f>
        <v>0</v>
      </c>
      <c r="BI908" s="183">
        <f>IF(N908="nulová",J908,0)</f>
        <v>0</v>
      </c>
      <c r="BJ908" s="18" t="s">
        <v>158</v>
      </c>
      <c r="BK908" s="183">
        <f>ROUND(I908*H908,2)</f>
        <v>0</v>
      </c>
      <c r="BL908" s="18" t="s">
        <v>243</v>
      </c>
      <c r="BM908" s="182" t="s">
        <v>1188</v>
      </c>
    </row>
    <row r="909" s="2" customFormat="1" ht="24.15" customHeight="1">
      <c r="A909" s="37"/>
      <c r="B909" s="170"/>
      <c r="C909" s="208" t="s">
        <v>1189</v>
      </c>
      <c r="D909" s="208" t="s">
        <v>470</v>
      </c>
      <c r="E909" s="209" t="s">
        <v>1190</v>
      </c>
      <c r="F909" s="210" t="s">
        <v>1191</v>
      </c>
      <c r="G909" s="211" t="s">
        <v>155</v>
      </c>
      <c r="H909" s="212">
        <v>18.93</v>
      </c>
      <c r="I909" s="213"/>
      <c r="J909" s="214">
        <f>ROUND(I909*H909,2)</f>
        <v>0</v>
      </c>
      <c r="K909" s="210" t="s">
        <v>156</v>
      </c>
      <c r="L909" s="215"/>
      <c r="M909" s="216" t="s">
        <v>1</v>
      </c>
      <c r="N909" s="217" t="s">
        <v>43</v>
      </c>
      <c r="O909" s="76"/>
      <c r="P909" s="180">
        <f>O909*H909</f>
        <v>0</v>
      </c>
      <c r="Q909" s="180">
        <v>0.03611</v>
      </c>
      <c r="R909" s="180">
        <f>Q909*H909</f>
        <v>0.68356230000000008</v>
      </c>
      <c r="S909" s="180">
        <v>0</v>
      </c>
      <c r="T909" s="181">
        <f>S909*H909</f>
        <v>0</v>
      </c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R909" s="182" t="s">
        <v>342</v>
      </c>
      <c r="AT909" s="182" t="s">
        <v>470</v>
      </c>
      <c r="AU909" s="182" t="s">
        <v>158</v>
      </c>
      <c r="AY909" s="18" t="s">
        <v>150</v>
      </c>
      <c r="BE909" s="183">
        <f>IF(N909="základní",J909,0)</f>
        <v>0</v>
      </c>
      <c r="BF909" s="183">
        <f>IF(N909="snížená",J909,0)</f>
        <v>0</v>
      </c>
      <c r="BG909" s="183">
        <f>IF(N909="zákl. přenesená",J909,0)</f>
        <v>0</v>
      </c>
      <c r="BH909" s="183">
        <f>IF(N909="sníž. přenesená",J909,0)</f>
        <v>0</v>
      </c>
      <c r="BI909" s="183">
        <f>IF(N909="nulová",J909,0)</f>
        <v>0</v>
      </c>
      <c r="BJ909" s="18" t="s">
        <v>158</v>
      </c>
      <c r="BK909" s="183">
        <f>ROUND(I909*H909,2)</f>
        <v>0</v>
      </c>
      <c r="BL909" s="18" t="s">
        <v>243</v>
      </c>
      <c r="BM909" s="182" t="s">
        <v>1192</v>
      </c>
    </row>
    <row r="910" s="2" customFormat="1">
      <c r="A910" s="37"/>
      <c r="B910" s="38"/>
      <c r="C910" s="37"/>
      <c r="D910" s="185" t="s">
        <v>1175</v>
      </c>
      <c r="E910" s="37"/>
      <c r="F910" s="218" t="s">
        <v>1176</v>
      </c>
      <c r="G910" s="37"/>
      <c r="H910" s="37"/>
      <c r="I910" s="219"/>
      <c r="J910" s="37"/>
      <c r="K910" s="37"/>
      <c r="L910" s="38"/>
      <c r="M910" s="220"/>
      <c r="N910" s="221"/>
      <c r="O910" s="76"/>
      <c r="P910" s="76"/>
      <c r="Q910" s="76"/>
      <c r="R910" s="76"/>
      <c r="S910" s="76"/>
      <c r="T910" s="77"/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T910" s="18" t="s">
        <v>1175</v>
      </c>
      <c r="AU910" s="18" t="s">
        <v>158</v>
      </c>
    </row>
    <row r="911" s="2" customFormat="1" ht="24.15" customHeight="1">
      <c r="A911" s="37"/>
      <c r="B911" s="170"/>
      <c r="C911" s="171" t="s">
        <v>1193</v>
      </c>
      <c r="D911" s="171" t="s">
        <v>152</v>
      </c>
      <c r="E911" s="172" t="s">
        <v>1194</v>
      </c>
      <c r="F911" s="173" t="s">
        <v>1195</v>
      </c>
      <c r="G911" s="174" t="s">
        <v>350</v>
      </c>
      <c r="H911" s="175">
        <v>19</v>
      </c>
      <c r="I911" s="176"/>
      <c r="J911" s="177">
        <f>ROUND(I911*H911,2)</f>
        <v>0</v>
      </c>
      <c r="K911" s="173" t="s">
        <v>156</v>
      </c>
      <c r="L911" s="38"/>
      <c r="M911" s="178" t="s">
        <v>1</v>
      </c>
      <c r="N911" s="179" t="s">
        <v>43</v>
      </c>
      <c r="O911" s="76"/>
      <c r="P911" s="180">
        <f>O911*H911</f>
        <v>0</v>
      </c>
      <c r="Q911" s="180">
        <v>0</v>
      </c>
      <c r="R911" s="180">
        <f>Q911*H911</f>
        <v>0</v>
      </c>
      <c r="S911" s="180">
        <v>0</v>
      </c>
      <c r="T911" s="181">
        <f>S911*H911</f>
        <v>0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182" t="s">
        <v>243</v>
      </c>
      <c r="AT911" s="182" t="s">
        <v>152</v>
      </c>
      <c r="AU911" s="182" t="s">
        <v>158</v>
      </c>
      <c r="AY911" s="18" t="s">
        <v>150</v>
      </c>
      <c r="BE911" s="183">
        <f>IF(N911="základní",J911,0)</f>
        <v>0</v>
      </c>
      <c r="BF911" s="183">
        <f>IF(N911="snížená",J911,0)</f>
        <v>0</v>
      </c>
      <c r="BG911" s="183">
        <f>IF(N911="zákl. přenesená",J911,0)</f>
        <v>0</v>
      </c>
      <c r="BH911" s="183">
        <f>IF(N911="sníž. přenesená",J911,0)</f>
        <v>0</v>
      </c>
      <c r="BI911" s="183">
        <f>IF(N911="nulová",J911,0)</f>
        <v>0</v>
      </c>
      <c r="BJ911" s="18" t="s">
        <v>158</v>
      </c>
      <c r="BK911" s="183">
        <f>ROUND(I911*H911,2)</f>
        <v>0</v>
      </c>
      <c r="BL911" s="18" t="s">
        <v>243</v>
      </c>
      <c r="BM911" s="182" t="s">
        <v>1196</v>
      </c>
    </row>
    <row r="912" s="2" customFormat="1" ht="24.15" customHeight="1">
      <c r="A912" s="37"/>
      <c r="B912" s="170"/>
      <c r="C912" s="208" t="s">
        <v>1197</v>
      </c>
      <c r="D912" s="208" t="s">
        <v>470</v>
      </c>
      <c r="E912" s="209" t="s">
        <v>1198</v>
      </c>
      <c r="F912" s="210" t="s">
        <v>1199</v>
      </c>
      <c r="G912" s="211" t="s">
        <v>350</v>
      </c>
      <c r="H912" s="212">
        <v>16</v>
      </c>
      <c r="I912" s="213"/>
      <c r="J912" s="214">
        <f>ROUND(I912*H912,2)</f>
        <v>0</v>
      </c>
      <c r="K912" s="210" t="s">
        <v>156</v>
      </c>
      <c r="L912" s="215"/>
      <c r="M912" s="216" t="s">
        <v>1</v>
      </c>
      <c r="N912" s="217" t="s">
        <v>43</v>
      </c>
      <c r="O912" s="76"/>
      <c r="P912" s="180">
        <f>O912*H912</f>
        <v>0</v>
      </c>
      <c r="Q912" s="180">
        <v>0.0195</v>
      </c>
      <c r="R912" s="180">
        <f>Q912*H912</f>
        <v>0.312</v>
      </c>
      <c r="S912" s="180">
        <v>0</v>
      </c>
      <c r="T912" s="181">
        <f>S912*H912</f>
        <v>0</v>
      </c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R912" s="182" t="s">
        <v>342</v>
      </c>
      <c r="AT912" s="182" t="s">
        <v>470</v>
      </c>
      <c r="AU912" s="182" t="s">
        <v>158</v>
      </c>
      <c r="AY912" s="18" t="s">
        <v>150</v>
      </c>
      <c r="BE912" s="183">
        <f>IF(N912="základní",J912,0)</f>
        <v>0</v>
      </c>
      <c r="BF912" s="183">
        <f>IF(N912="snížená",J912,0)</f>
        <v>0</v>
      </c>
      <c r="BG912" s="183">
        <f>IF(N912="zákl. přenesená",J912,0)</f>
        <v>0</v>
      </c>
      <c r="BH912" s="183">
        <f>IF(N912="sníž. přenesená",J912,0)</f>
        <v>0</v>
      </c>
      <c r="BI912" s="183">
        <f>IF(N912="nulová",J912,0)</f>
        <v>0</v>
      </c>
      <c r="BJ912" s="18" t="s">
        <v>158</v>
      </c>
      <c r="BK912" s="183">
        <f>ROUND(I912*H912,2)</f>
        <v>0</v>
      </c>
      <c r="BL912" s="18" t="s">
        <v>243</v>
      </c>
      <c r="BM912" s="182" t="s">
        <v>1200</v>
      </c>
    </row>
    <row r="913" s="2" customFormat="1" ht="24.15" customHeight="1">
      <c r="A913" s="37"/>
      <c r="B913" s="170"/>
      <c r="C913" s="208" t="s">
        <v>1201</v>
      </c>
      <c r="D913" s="208" t="s">
        <v>470</v>
      </c>
      <c r="E913" s="209" t="s">
        <v>1202</v>
      </c>
      <c r="F913" s="210" t="s">
        <v>1203</v>
      </c>
      <c r="G913" s="211" t="s">
        <v>350</v>
      </c>
      <c r="H913" s="212">
        <v>3</v>
      </c>
      <c r="I913" s="213"/>
      <c r="J913" s="214">
        <f>ROUND(I913*H913,2)</f>
        <v>0</v>
      </c>
      <c r="K913" s="210" t="s">
        <v>156</v>
      </c>
      <c r="L913" s="215"/>
      <c r="M913" s="216" t="s">
        <v>1</v>
      </c>
      <c r="N913" s="217" t="s">
        <v>43</v>
      </c>
      <c r="O913" s="76"/>
      <c r="P913" s="180">
        <f>O913*H913</f>
        <v>0</v>
      </c>
      <c r="Q913" s="180">
        <v>0.017500000000000002</v>
      </c>
      <c r="R913" s="180">
        <f>Q913*H913</f>
        <v>0.052500000000000008</v>
      </c>
      <c r="S913" s="180">
        <v>0</v>
      </c>
      <c r="T913" s="181">
        <f>S913*H913</f>
        <v>0</v>
      </c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R913" s="182" t="s">
        <v>342</v>
      </c>
      <c r="AT913" s="182" t="s">
        <v>470</v>
      </c>
      <c r="AU913" s="182" t="s">
        <v>158</v>
      </c>
      <c r="AY913" s="18" t="s">
        <v>150</v>
      </c>
      <c r="BE913" s="183">
        <f>IF(N913="základní",J913,0)</f>
        <v>0</v>
      </c>
      <c r="BF913" s="183">
        <f>IF(N913="snížená",J913,0)</f>
        <v>0</v>
      </c>
      <c r="BG913" s="183">
        <f>IF(N913="zákl. přenesená",J913,0)</f>
        <v>0</v>
      </c>
      <c r="BH913" s="183">
        <f>IF(N913="sníž. přenesená",J913,0)</f>
        <v>0</v>
      </c>
      <c r="BI913" s="183">
        <f>IF(N913="nulová",J913,0)</f>
        <v>0</v>
      </c>
      <c r="BJ913" s="18" t="s">
        <v>158</v>
      </c>
      <c r="BK913" s="183">
        <f>ROUND(I913*H913,2)</f>
        <v>0</v>
      </c>
      <c r="BL913" s="18" t="s">
        <v>243</v>
      </c>
      <c r="BM913" s="182" t="s">
        <v>1204</v>
      </c>
    </row>
    <row r="914" s="2" customFormat="1" ht="24.15" customHeight="1">
      <c r="A914" s="37"/>
      <c r="B914" s="170"/>
      <c r="C914" s="171" t="s">
        <v>1205</v>
      </c>
      <c r="D914" s="171" t="s">
        <v>152</v>
      </c>
      <c r="E914" s="172" t="s">
        <v>1206</v>
      </c>
      <c r="F914" s="173" t="s">
        <v>1207</v>
      </c>
      <c r="G914" s="174" t="s">
        <v>350</v>
      </c>
      <c r="H914" s="175">
        <v>4</v>
      </c>
      <c r="I914" s="176"/>
      <c r="J914" s="177">
        <f>ROUND(I914*H914,2)</f>
        <v>0</v>
      </c>
      <c r="K914" s="173" t="s">
        <v>156</v>
      </c>
      <c r="L914" s="38"/>
      <c r="M914" s="178" t="s">
        <v>1</v>
      </c>
      <c r="N914" s="179" t="s">
        <v>43</v>
      </c>
      <c r="O914" s="76"/>
      <c r="P914" s="180">
        <f>O914*H914</f>
        <v>0</v>
      </c>
      <c r="Q914" s="180">
        <v>0</v>
      </c>
      <c r="R914" s="180">
        <f>Q914*H914</f>
        <v>0</v>
      </c>
      <c r="S914" s="180">
        <v>0</v>
      </c>
      <c r="T914" s="181">
        <f>S914*H914</f>
        <v>0</v>
      </c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R914" s="182" t="s">
        <v>243</v>
      </c>
      <c r="AT914" s="182" t="s">
        <v>152</v>
      </c>
      <c r="AU914" s="182" t="s">
        <v>158</v>
      </c>
      <c r="AY914" s="18" t="s">
        <v>150</v>
      </c>
      <c r="BE914" s="183">
        <f>IF(N914="základní",J914,0)</f>
        <v>0</v>
      </c>
      <c r="BF914" s="183">
        <f>IF(N914="snížená",J914,0)</f>
        <v>0</v>
      </c>
      <c r="BG914" s="183">
        <f>IF(N914="zákl. přenesená",J914,0)</f>
        <v>0</v>
      </c>
      <c r="BH914" s="183">
        <f>IF(N914="sníž. přenesená",J914,0)</f>
        <v>0</v>
      </c>
      <c r="BI914" s="183">
        <f>IF(N914="nulová",J914,0)</f>
        <v>0</v>
      </c>
      <c r="BJ914" s="18" t="s">
        <v>158</v>
      </c>
      <c r="BK914" s="183">
        <f>ROUND(I914*H914,2)</f>
        <v>0</v>
      </c>
      <c r="BL914" s="18" t="s">
        <v>243</v>
      </c>
      <c r="BM914" s="182" t="s">
        <v>1208</v>
      </c>
    </row>
    <row r="915" s="2" customFormat="1" ht="33" customHeight="1">
      <c r="A915" s="37"/>
      <c r="B915" s="170"/>
      <c r="C915" s="208" t="s">
        <v>1209</v>
      </c>
      <c r="D915" s="208" t="s">
        <v>470</v>
      </c>
      <c r="E915" s="209" t="s">
        <v>1210</v>
      </c>
      <c r="F915" s="210" t="s">
        <v>1211</v>
      </c>
      <c r="G915" s="211" t="s">
        <v>350</v>
      </c>
      <c r="H915" s="212">
        <v>4</v>
      </c>
      <c r="I915" s="213"/>
      <c r="J915" s="214">
        <f>ROUND(I915*H915,2)</f>
        <v>0</v>
      </c>
      <c r="K915" s="210" t="s">
        <v>156</v>
      </c>
      <c r="L915" s="215"/>
      <c r="M915" s="216" t="s">
        <v>1</v>
      </c>
      <c r="N915" s="217" t="s">
        <v>43</v>
      </c>
      <c r="O915" s="76"/>
      <c r="P915" s="180">
        <f>O915*H915</f>
        <v>0</v>
      </c>
      <c r="Q915" s="180">
        <v>0.0216</v>
      </c>
      <c r="R915" s="180">
        <f>Q915*H915</f>
        <v>0.0864</v>
      </c>
      <c r="S915" s="180">
        <v>0</v>
      </c>
      <c r="T915" s="181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182" t="s">
        <v>342</v>
      </c>
      <c r="AT915" s="182" t="s">
        <v>470</v>
      </c>
      <c r="AU915" s="182" t="s">
        <v>158</v>
      </c>
      <c r="AY915" s="18" t="s">
        <v>150</v>
      </c>
      <c r="BE915" s="183">
        <f>IF(N915="základní",J915,0)</f>
        <v>0</v>
      </c>
      <c r="BF915" s="183">
        <f>IF(N915="snížená",J915,0)</f>
        <v>0</v>
      </c>
      <c r="BG915" s="183">
        <f>IF(N915="zákl. přenesená",J915,0)</f>
        <v>0</v>
      </c>
      <c r="BH915" s="183">
        <f>IF(N915="sníž. přenesená",J915,0)</f>
        <v>0</v>
      </c>
      <c r="BI915" s="183">
        <f>IF(N915="nulová",J915,0)</f>
        <v>0</v>
      </c>
      <c r="BJ915" s="18" t="s">
        <v>158</v>
      </c>
      <c r="BK915" s="183">
        <f>ROUND(I915*H915,2)</f>
        <v>0</v>
      </c>
      <c r="BL915" s="18" t="s">
        <v>243</v>
      </c>
      <c r="BM915" s="182" t="s">
        <v>1212</v>
      </c>
    </row>
    <row r="916" s="2" customFormat="1" ht="33" customHeight="1">
      <c r="A916" s="37"/>
      <c r="B916" s="170"/>
      <c r="C916" s="171" t="s">
        <v>1213</v>
      </c>
      <c r="D916" s="171" t="s">
        <v>152</v>
      </c>
      <c r="E916" s="172" t="s">
        <v>1214</v>
      </c>
      <c r="F916" s="173" t="s">
        <v>1215</v>
      </c>
      <c r="G916" s="174" t="s">
        <v>350</v>
      </c>
      <c r="H916" s="175">
        <v>10</v>
      </c>
      <c r="I916" s="176"/>
      <c r="J916" s="177">
        <f>ROUND(I916*H916,2)</f>
        <v>0</v>
      </c>
      <c r="K916" s="173" t="s">
        <v>156</v>
      </c>
      <c r="L916" s="38"/>
      <c r="M916" s="178" t="s">
        <v>1</v>
      </c>
      <c r="N916" s="179" t="s">
        <v>43</v>
      </c>
      <c r="O916" s="76"/>
      <c r="P916" s="180">
        <f>O916*H916</f>
        <v>0</v>
      </c>
      <c r="Q916" s="180">
        <v>0</v>
      </c>
      <c r="R916" s="180">
        <f>Q916*H916</f>
        <v>0</v>
      </c>
      <c r="S916" s="180">
        <v>0</v>
      </c>
      <c r="T916" s="181">
        <f>S916*H916</f>
        <v>0</v>
      </c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R916" s="182" t="s">
        <v>243</v>
      </c>
      <c r="AT916" s="182" t="s">
        <v>152</v>
      </c>
      <c r="AU916" s="182" t="s">
        <v>158</v>
      </c>
      <c r="AY916" s="18" t="s">
        <v>150</v>
      </c>
      <c r="BE916" s="183">
        <f>IF(N916="základní",J916,0)</f>
        <v>0</v>
      </c>
      <c r="BF916" s="183">
        <f>IF(N916="snížená",J916,0)</f>
        <v>0</v>
      </c>
      <c r="BG916" s="183">
        <f>IF(N916="zákl. přenesená",J916,0)</f>
        <v>0</v>
      </c>
      <c r="BH916" s="183">
        <f>IF(N916="sníž. přenesená",J916,0)</f>
        <v>0</v>
      </c>
      <c r="BI916" s="183">
        <f>IF(N916="nulová",J916,0)</f>
        <v>0</v>
      </c>
      <c r="BJ916" s="18" t="s">
        <v>158</v>
      </c>
      <c r="BK916" s="183">
        <f>ROUND(I916*H916,2)</f>
        <v>0</v>
      </c>
      <c r="BL916" s="18" t="s">
        <v>243</v>
      </c>
      <c r="BM916" s="182" t="s">
        <v>1216</v>
      </c>
    </row>
    <row r="917" s="2" customFormat="1" ht="16.5" customHeight="1">
      <c r="A917" s="37"/>
      <c r="B917" s="170"/>
      <c r="C917" s="208" t="s">
        <v>1217</v>
      </c>
      <c r="D917" s="208" t="s">
        <v>470</v>
      </c>
      <c r="E917" s="209" t="s">
        <v>1218</v>
      </c>
      <c r="F917" s="210" t="s">
        <v>1219</v>
      </c>
      <c r="G917" s="211" t="s">
        <v>350</v>
      </c>
      <c r="H917" s="212">
        <v>10</v>
      </c>
      <c r="I917" s="213"/>
      <c r="J917" s="214">
        <f>ROUND(I917*H917,2)</f>
        <v>0</v>
      </c>
      <c r="K917" s="210" t="s">
        <v>1</v>
      </c>
      <c r="L917" s="215"/>
      <c r="M917" s="216" t="s">
        <v>1</v>
      </c>
      <c r="N917" s="217" t="s">
        <v>43</v>
      </c>
      <c r="O917" s="76"/>
      <c r="P917" s="180">
        <f>O917*H917</f>
        <v>0</v>
      </c>
      <c r="Q917" s="180">
        <v>0</v>
      </c>
      <c r="R917" s="180">
        <f>Q917*H917</f>
        <v>0</v>
      </c>
      <c r="S917" s="180">
        <v>0</v>
      </c>
      <c r="T917" s="181">
        <f>S917*H917</f>
        <v>0</v>
      </c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R917" s="182" t="s">
        <v>342</v>
      </c>
      <c r="AT917" s="182" t="s">
        <v>470</v>
      </c>
      <c r="AU917" s="182" t="s">
        <v>158</v>
      </c>
      <c r="AY917" s="18" t="s">
        <v>150</v>
      </c>
      <c r="BE917" s="183">
        <f>IF(N917="základní",J917,0)</f>
        <v>0</v>
      </c>
      <c r="BF917" s="183">
        <f>IF(N917="snížená",J917,0)</f>
        <v>0</v>
      </c>
      <c r="BG917" s="183">
        <f>IF(N917="zákl. přenesená",J917,0)</f>
        <v>0</v>
      </c>
      <c r="BH917" s="183">
        <f>IF(N917="sníž. přenesená",J917,0)</f>
        <v>0</v>
      </c>
      <c r="BI917" s="183">
        <f>IF(N917="nulová",J917,0)</f>
        <v>0</v>
      </c>
      <c r="BJ917" s="18" t="s">
        <v>158</v>
      </c>
      <c r="BK917" s="183">
        <f>ROUND(I917*H917,2)</f>
        <v>0</v>
      </c>
      <c r="BL917" s="18" t="s">
        <v>243</v>
      </c>
      <c r="BM917" s="182" t="s">
        <v>1220</v>
      </c>
    </row>
    <row r="918" s="2" customFormat="1" ht="24.15" customHeight="1">
      <c r="A918" s="37"/>
      <c r="B918" s="170"/>
      <c r="C918" s="171" t="s">
        <v>1221</v>
      </c>
      <c r="D918" s="171" t="s">
        <v>152</v>
      </c>
      <c r="E918" s="172" t="s">
        <v>1222</v>
      </c>
      <c r="F918" s="173" t="s">
        <v>1223</v>
      </c>
      <c r="G918" s="174" t="s">
        <v>350</v>
      </c>
      <c r="H918" s="175">
        <v>12</v>
      </c>
      <c r="I918" s="176"/>
      <c r="J918" s="177">
        <f>ROUND(I918*H918,2)</f>
        <v>0</v>
      </c>
      <c r="K918" s="173" t="s">
        <v>156</v>
      </c>
      <c r="L918" s="38"/>
      <c r="M918" s="178" t="s">
        <v>1</v>
      </c>
      <c r="N918" s="179" t="s">
        <v>43</v>
      </c>
      <c r="O918" s="76"/>
      <c r="P918" s="180">
        <f>O918*H918</f>
        <v>0</v>
      </c>
      <c r="Q918" s="180">
        <v>0.00087</v>
      </c>
      <c r="R918" s="180">
        <f>Q918*H918</f>
        <v>0.01044</v>
      </c>
      <c r="S918" s="180">
        <v>0</v>
      </c>
      <c r="T918" s="181">
        <f>S918*H918</f>
        <v>0</v>
      </c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R918" s="182" t="s">
        <v>243</v>
      </c>
      <c r="AT918" s="182" t="s">
        <v>152</v>
      </c>
      <c r="AU918" s="182" t="s">
        <v>158</v>
      </c>
      <c r="AY918" s="18" t="s">
        <v>150</v>
      </c>
      <c r="BE918" s="183">
        <f>IF(N918="základní",J918,0)</f>
        <v>0</v>
      </c>
      <c r="BF918" s="183">
        <f>IF(N918="snížená",J918,0)</f>
        <v>0</v>
      </c>
      <c r="BG918" s="183">
        <f>IF(N918="zákl. přenesená",J918,0)</f>
        <v>0</v>
      </c>
      <c r="BH918" s="183">
        <f>IF(N918="sníž. přenesená",J918,0)</f>
        <v>0</v>
      </c>
      <c r="BI918" s="183">
        <f>IF(N918="nulová",J918,0)</f>
        <v>0</v>
      </c>
      <c r="BJ918" s="18" t="s">
        <v>158</v>
      </c>
      <c r="BK918" s="183">
        <f>ROUND(I918*H918,2)</f>
        <v>0</v>
      </c>
      <c r="BL918" s="18" t="s">
        <v>243</v>
      </c>
      <c r="BM918" s="182" t="s">
        <v>1224</v>
      </c>
    </row>
    <row r="919" s="14" customFormat="1">
      <c r="A919" s="14"/>
      <c r="B919" s="192"/>
      <c r="C919" s="14"/>
      <c r="D919" s="185" t="s">
        <v>160</v>
      </c>
      <c r="E919" s="193" t="s">
        <v>1</v>
      </c>
      <c r="F919" s="194" t="s">
        <v>1225</v>
      </c>
      <c r="G919" s="14"/>
      <c r="H919" s="195">
        <v>12</v>
      </c>
      <c r="I919" s="196"/>
      <c r="J919" s="14"/>
      <c r="K919" s="14"/>
      <c r="L919" s="192"/>
      <c r="M919" s="197"/>
      <c r="N919" s="198"/>
      <c r="O919" s="198"/>
      <c r="P919" s="198"/>
      <c r="Q919" s="198"/>
      <c r="R919" s="198"/>
      <c r="S919" s="198"/>
      <c r="T919" s="199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193" t="s">
        <v>160</v>
      </c>
      <c r="AU919" s="193" t="s">
        <v>158</v>
      </c>
      <c r="AV919" s="14" t="s">
        <v>158</v>
      </c>
      <c r="AW919" s="14" t="s">
        <v>32</v>
      </c>
      <c r="AX919" s="14" t="s">
        <v>77</v>
      </c>
      <c r="AY919" s="193" t="s">
        <v>150</v>
      </c>
    </row>
    <row r="920" s="15" customFormat="1">
      <c r="A920" s="15"/>
      <c r="B920" s="200"/>
      <c r="C920" s="15"/>
      <c r="D920" s="185" t="s">
        <v>160</v>
      </c>
      <c r="E920" s="201" t="s">
        <v>1</v>
      </c>
      <c r="F920" s="202" t="s">
        <v>163</v>
      </c>
      <c r="G920" s="15"/>
      <c r="H920" s="203">
        <v>12</v>
      </c>
      <c r="I920" s="204"/>
      <c r="J920" s="15"/>
      <c r="K920" s="15"/>
      <c r="L920" s="200"/>
      <c r="M920" s="205"/>
      <c r="N920" s="206"/>
      <c r="O920" s="206"/>
      <c r="P920" s="206"/>
      <c r="Q920" s="206"/>
      <c r="R920" s="206"/>
      <c r="S920" s="206"/>
      <c r="T920" s="207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01" t="s">
        <v>160</v>
      </c>
      <c r="AU920" s="201" t="s">
        <v>158</v>
      </c>
      <c r="AV920" s="15" t="s">
        <v>157</v>
      </c>
      <c r="AW920" s="15" t="s">
        <v>32</v>
      </c>
      <c r="AX920" s="15" t="s">
        <v>85</v>
      </c>
      <c r="AY920" s="201" t="s">
        <v>150</v>
      </c>
    </row>
    <row r="921" s="2" customFormat="1" ht="37.8" customHeight="1">
      <c r="A921" s="37"/>
      <c r="B921" s="170"/>
      <c r="C921" s="208" t="s">
        <v>1226</v>
      </c>
      <c r="D921" s="208" t="s">
        <v>470</v>
      </c>
      <c r="E921" s="209" t="s">
        <v>1227</v>
      </c>
      <c r="F921" s="210" t="s">
        <v>1228</v>
      </c>
      <c r="G921" s="211" t="s">
        <v>350</v>
      </c>
      <c r="H921" s="212">
        <v>12</v>
      </c>
      <c r="I921" s="213"/>
      <c r="J921" s="214">
        <f>ROUND(I921*H921,2)</f>
        <v>0</v>
      </c>
      <c r="K921" s="210" t="s">
        <v>156</v>
      </c>
      <c r="L921" s="215"/>
      <c r="M921" s="216" t="s">
        <v>1</v>
      </c>
      <c r="N921" s="217" t="s">
        <v>43</v>
      </c>
      <c r="O921" s="76"/>
      <c r="P921" s="180">
        <f>O921*H921</f>
        <v>0</v>
      </c>
      <c r="Q921" s="180">
        <v>0.0608</v>
      </c>
      <c r="R921" s="180">
        <f>Q921*H921</f>
        <v>0.7296</v>
      </c>
      <c r="S921" s="180">
        <v>0</v>
      </c>
      <c r="T921" s="181">
        <f>S921*H921</f>
        <v>0</v>
      </c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R921" s="182" t="s">
        <v>342</v>
      </c>
      <c r="AT921" s="182" t="s">
        <v>470</v>
      </c>
      <c r="AU921" s="182" t="s">
        <v>158</v>
      </c>
      <c r="AY921" s="18" t="s">
        <v>150</v>
      </c>
      <c r="BE921" s="183">
        <f>IF(N921="základní",J921,0)</f>
        <v>0</v>
      </c>
      <c r="BF921" s="183">
        <f>IF(N921="snížená",J921,0)</f>
        <v>0</v>
      </c>
      <c r="BG921" s="183">
        <f>IF(N921="zákl. přenesená",J921,0)</f>
        <v>0</v>
      </c>
      <c r="BH921" s="183">
        <f>IF(N921="sníž. přenesená",J921,0)</f>
        <v>0</v>
      </c>
      <c r="BI921" s="183">
        <f>IF(N921="nulová",J921,0)</f>
        <v>0</v>
      </c>
      <c r="BJ921" s="18" t="s">
        <v>158</v>
      </c>
      <c r="BK921" s="183">
        <f>ROUND(I921*H921,2)</f>
        <v>0</v>
      </c>
      <c r="BL921" s="18" t="s">
        <v>243</v>
      </c>
      <c r="BM921" s="182" t="s">
        <v>1229</v>
      </c>
    </row>
    <row r="922" s="2" customFormat="1" ht="21.75" customHeight="1">
      <c r="A922" s="37"/>
      <c r="B922" s="170"/>
      <c r="C922" s="171" t="s">
        <v>1230</v>
      </c>
      <c r="D922" s="171" t="s">
        <v>152</v>
      </c>
      <c r="E922" s="172" t="s">
        <v>1231</v>
      </c>
      <c r="F922" s="173" t="s">
        <v>1232</v>
      </c>
      <c r="G922" s="174" t="s">
        <v>350</v>
      </c>
      <c r="H922" s="175">
        <v>24</v>
      </c>
      <c r="I922" s="176"/>
      <c r="J922" s="177">
        <f>ROUND(I922*H922,2)</f>
        <v>0</v>
      </c>
      <c r="K922" s="173" t="s">
        <v>156</v>
      </c>
      <c r="L922" s="38"/>
      <c r="M922" s="178" t="s">
        <v>1</v>
      </c>
      <c r="N922" s="179" t="s">
        <v>43</v>
      </c>
      <c r="O922" s="76"/>
      <c r="P922" s="180">
        <f>O922*H922</f>
        <v>0</v>
      </c>
      <c r="Q922" s="180">
        <v>0</v>
      </c>
      <c r="R922" s="180">
        <f>Q922*H922</f>
        <v>0</v>
      </c>
      <c r="S922" s="180">
        <v>0</v>
      </c>
      <c r="T922" s="181">
        <f>S922*H922</f>
        <v>0</v>
      </c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R922" s="182" t="s">
        <v>243</v>
      </c>
      <c r="AT922" s="182" t="s">
        <v>152</v>
      </c>
      <c r="AU922" s="182" t="s">
        <v>158</v>
      </c>
      <c r="AY922" s="18" t="s">
        <v>150</v>
      </c>
      <c r="BE922" s="183">
        <f>IF(N922="základní",J922,0)</f>
        <v>0</v>
      </c>
      <c r="BF922" s="183">
        <f>IF(N922="snížená",J922,0)</f>
        <v>0</v>
      </c>
      <c r="BG922" s="183">
        <f>IF(N922="zákl. přenesená",J922,0)</f>
        <v>0</v>
      </c>
      <c r="BH922" s="183">
        <f>IF(N922="sníž. přenesená",J922,0)</f>
        <v>0</v>
      </c>
      <c r="BI922" s="183">
        <f>IF(N922="nulová",J922,0)</f>
        <v>0</v>
      </c>
      <c r="BJ922" s="18" t="s">
        <v>158</v>
      </c>
      <c r="BK922" s="183">
        <f>ROUND(I922*H922,2)</f>
        <v>0</v>
      </c>
      <c r="BL922" s="18" t="s">
        <v>243</v>
      </c>
      <c r="BM922" s="182" t="s">
        <v>1233</v>
      </c>
    </row>
    <row r="923" s="2" customFormat="1" ht="16.5" customHeight="1">
      <c r="A923" s="37"/>
      <c r="B923" s="170"/>
      <c r="C923" s="208" t="s">
        <v>1234</v>
      </c>
      <c r="D923" s="208" t="s">
        <v>470</v>
      </c>
      <c r="E923" s="209" t="s">
        <v>1235</v>
      </c>
      <c r="F923" s="210" t="s">
        <v>1236</v>
      </c>
      <c r="G923" s="211" t="s">
        <v>350</v>
      </c>
      <c r="H923" s="212">
        <v>24</v>
      </c>
      <c r="I923" s="213"/>
      <c r="J923" s="214">
        <f>ROUND(I923*H923,2)</f>
        <v>0</v>
      </c>
      <c r="K923" s="210" t="s">
        <v>156</v>
      </c>
      <c r="L923" s="215"/>
      <c r="M923" s="216" t="s">
        <v>1</v>
      </c>
      <c r="N923" s="217" t="s">
        <v>43</v>
      </c>
      <c r="O923" s="76"/>
      <c r="P923" s="180">
        <f>O923*H923</f>
        <v>0</v>
      </c>
      <c r="Q923" s="180">
        <v>0.0022</v>
      </c>
      <c r="R923" s="180">
        <f>Q923*H923</f>
        <v>0.0528</v>
      </c>
      <c r="S923" s="180">
        <v>0</v>
      </c>
      <c r="T923" s="181">
        <f>S923*H923</f>
        <v>0</v>
      </c>
      <c r="U923" s="37"/>
      <c r="V923" s="37"/>
      <c r="W923" s="37"/>
      <c r="X923" s="37"/>
      <c r="Y923" s="37"/>
      <c r="Z923" s="37"/>
      <c r="AA923" s="37"/>
      <c r="AB923" s="37"/>
      <c r="AC923" s="37"/>
      <c r="AD923" s="37"/>
      <c r="AE923" s="37"/>
      <c r="AR923" s="182" t="s">
        <v>342</v>
      </c>
      <c r="AT923" s="182" t="s">
        <v>470</v>
      </c>
      <c r="AU923" s="182" t="s">
        <v>158</v>
      </c>
      <c r="AY923" s="18" t="s">
        <v>150</v>
      </c>
      <c r="BE923" s="183">
        <f>IF(N923="základní",J923,0)</f>
        <v>0</v>
      </c>
      <c r="BF923" s="183">
        <f>IF(N923="snížená",J923,0)</f>
        <v>0</v>
      </c>
      <c r="BG923" s="183">
        <f>IF(N923="zákl. přenesená",J923,0)</f>
        <v>0</v>
      </c>
      <c r="BH923" s="183">
        <f>IF(N923="sníž. přenesená",J923,0)</f>
        <v>0</v>
      </c>
      <c r="BI923" s="183">
        <f>IF(N923="nulová",J923,0)</f>
        <v>0</v>
      </c>
      <c r="BJ923" s="18" t="s">
        <v>158</v>
      </c>
      <c r="BK923" s="183">
        <f>ROUND(I923*H923,2)</f>
        <v>0</v>
      </c>
      <c r="BL923" s="18" t="s">
        <v>243</v>
      </c>
      <c r="BM923" s="182" t="s">
        <v>1237</v>
      </c>
    </row>
    <row r="924" s="2" customFormat="1" ht="21.75" customHeight="1">
      <c r="A924" s="37"/>
      <c r="B924" s="170"/>
      <c r="C924" s="171" t="s">
        <v>1238</v>
      </c>
      <c r="D924" s="171" t="s">
        <v>152</v>
      </c>
      <c r="E924" s="172" t="s">
        <v>1239</v>
      </c>
      <c r="F924" s="173" t="s">
        <v>1240</v>
      </c>
      <c r="G924" s="174" t="s">
        <v>350</v>
      </c>
      <c r="H924" s="175">
        <v>12</v>
      </c>
      <c r="I924" s="176"/>
      <c r="J924" s="177">
        <f>ROUND(I924*H924,2)</f>
        <v>0</v>
      </c>
      <c r="K924" s="173" t="s">
        <v>156</v>
      </c>
      <c r="L924" s="38"/>
      <c r="M924" s="178" t="s">
        <v>1</v>
      </c>
      <c r="N924" s="179" t="s">
        <v>43</v>
      </c>
      <c r="O924" s="76"/>
      <c r="P924" s="180">
        <f>O924*H924</f>
        <v>0</v>
      </c>
      <c r="Q924" s="180">
        <v>0</v>
      </c>
      <c r="R924" s="180">
        <f>Q924*H924</f>
        <v>0</v>
      </c>
      <c r="S924" s="180">
        <v>0</v>
      </c>
      <c r="T924" s="181">
        <f>S924*H924</f>
        <v>0</v>
      </c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R924" s="182" t="s">
        <v>243</v>
      </c>
      <c r="AT924" s="182" t="s">
        <v>152</v>
      </c>
      <c r="AU924" s="182" t="s">
        <v>158</v>
      </c>
      <c r="AY924" s="18" t="s">
        <v>150</v>
      </c>
      <c r="BE924" s="183">
        <f>IF(N924="základní",J924,0)</f>
        <v>0</v>
      </c>
      <c r="BF924" s="183">
        <f>IF(N924="snížená",J924,0)</f>
        <v>0</v>
      </c>
      <c r="BG924" s="183">
        <f>IF(N924="zákl. přenesená",J924,0)</f>
        <v>0</v>
      </c>
      <c r="BH924" s="183">
        <f>IF(N924="sníž. přenesená",J924,0)</f>
        <v>0</v>
      </c>
      <c r="BI924" s="183">
        <f>IF(N924="nulová",J924,0)</f>
        <v>0</v>
      </c>
      <c r="BJ924" s="18" t="s">
        <v>158</v>
      </c>
      <c r="BK924" s="183">
        <f>ROUND(I924*H924,2)</f>
        <v>0</v>
      </c>
      <c r="BL924" s="18" t="s">
        <v>243</v>
      </c>
      <c r="BM924" s="182" t="s">
        <v>1241</v>
      </c>
    </row>
    <row r="925" s="14" customFormat="1">
      <c r="A925" s="14"/>
      <c r="B925" s="192"/>
      <c r="C925" s="14"/>
      <c r="D925" s="185" t="s">
        <v>160</v>
      </c>
      <c r="E925" s="193" t="s">
        <v>1</v>
      </c>
      <c r="F925" s="194" t="s">
        <v>1225</v>
      </c>
      <c r="G925" s="14"/>
      <c r="H925" s="195">
        <v>12</v>
      </c>
      <c r="I925" s="196"/>
      <c r="J925" s="14"/>
      <c r="K925" s="14"/>
      <c r="L925" s="192"/>
      <c r="M925" s="197"/>
      <c r="N925" s="198"/>
      <c r="O925" s="198"/>
      <c r="P925" s="198"/>
      <c r="Q925" s="198"/>
      <c r="R925" s="198"/>
      <c r="S925" s="198"/>
      <c r="T925" s="199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193" t="s">
        <v>160</v>
      </c>
      <c r="AU925" s="193" t="s">
        <v>158</v>
      </c>
      <c r="AV925" s="14" t="s">
        <v>158</v>
      </c>
      <c r="AW925" s="14" t="s">
        <v>32</v>
      </c>
      <c r="AX925" s="14" t="s">
        <v>77</v>
      </c>
      <c r="AY925" s="193" t="s">
        <v>150</v>
      </c>
    </row>
    <row r="926" s="15" customFormat="1">
      <c r="A926" s="15"/>
      <c r="B926" s="200"/>
      <c r="C926" s="15"/>
      <c r="D926" s="185" t="s">
        <v>160</v>
      </c>
      <c r="E926" s="201" t="s">
        <v>1</v>
      </c>
      <c r="F926" s="202" t="s">
        <v>163</v>
      </c>
      <c r="G926" s="15"/>
      <c r="H926" s="203">
        <v>12</v>
      </c>
      <c r="I926" s="204"/>
      <c r="J926" s="15"/>
      <c r="K926" s="15"/>
      <c r="L926" s="200"/>
      <c r="M926" s="205"/>
      <c r="N926" s="206"/>
      <c r="O926" s="206"/>
      <c r="P926" s="206"/>
      <c r="Q926" s="206"/>
      <c r="R926" s="206"/>
      <c r="S926" s="206"/>
      <c r="T926" s="207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T926" s="201" t="s">
        <v>160</v>
      </c>
      <c r="AU926" s="201" t="s">
        <v>158</v>
      </c>
      <c r="AV926" s="15" t="s">
        <v>157</v>
      </c>
      <c r="AW926" s="15" t="s">
        <v>32</v>
      </c>
      <c r="AX926" s="15" t="s">
        <v>85</v>
      </c>
      <c r="AY926" s="201" t="s">
        <v>150</v>
      </c>
    </row>
    <row r="927" s="2" customFormat="1" ht="24.15" customHeight="1">
      <c r="A927" s="37"/>
      <c r="B927" s="170"/>
      <c r="C927" s="208" t="s">
        <v>1242</v>
      </c>
      <c r="D927" s="208" t="s">
        <v>470</v>
      </c>
      <c r="E927" s="209" t="s">
        <v>1243</v>
      </c>
      <c r="F927" s="210" t="s">
        <v>1244</v>
      </c>
      <c r="G927" s="211" t="s">
        <v>350</v>
      </c>
      <c r="H927" s="212">
        <v>12</v>
      </c>
      <c r="I927" s="213"/>
      <c r="J927" s="214">
        <f>ROUND(I927*H927,2)</f>
        <v>0</v>
      </c>
      <c r="K927" s="210" t="s">
        <v>156</v>
      </c>
      <c r="L927" s="215"/>
      <c r="M927" s="216" t="s">
        <v>1</v>
      </c>
      <c r="N927" s="217" t="s">
        <v>43</v>
      </c>
      <c r="O927" s="76"/>
      <c r="P927" s="180">
        <f>O927*H927</f>
        <v>0</v>
      </c>
      <c r="Q927" s="180">
        <v>0.0022</v>
      </c>
      <c r="R927" s="180">
        <f>Q927*H927</f>
        <v>0.0264</v>
      </c>
      <c r="S927" s="180">
        <v>0</v>
      </c>
      <c r="T927" s="181">
        <f>S927*H927</f>
        <v>0</v>
      </c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R927" s="182" t="s">
        <v>342</v>
      </c>
      <c r="AT927" s="182" t="s">
        <v>470</v>
      </c>
      <c r="AU927" s="182" t="s">
        <v>158</v>
      </c>
      <c r="AY927" s="18" t="s">
        <v>150</v>
      </c>
      <c r="BE927" s="183">
        <f>IF(N927="základní",J927,0)</f>
        <v>0</v>
      </c>
      <c r="BF927" s="183">
        <f>IF(N927="snížená",J927,0)</f>
        <v>0</v>
      </c>
      <c r="BG927" s="183">
        <f>IF(N927="zákl. přenesená",J927,0)</f>
        <v>0</v>
      </c>
      <c r="BH927" s="183">
        <f>IF(N927="sníž. přenesená",J927,0)</f>
        <v>0</v>
      </c>
      <c r="BI927" s="183">
        <f>IF(N927="nulová",J927,0)</f>
        <v>0</v>
      </c>
      <c r="BJ927" s="18" t="s">
        <v>158</v>
      </c>
      <c r="BK927" s="183">
        <f>ROUND(I927*H927,2)</f>
        <v>0</v>
      </c>
      <c r="BL927" s="18" t="s">
        <v>243</v>
      </c>
      <c r="BM927" s="182" t="s">
        <v>1245</v>
      </c>
    </row>
    <row r="928" s="2" customFormat="1" ht="24.15" customHeight="1">
      <c r="A928" s="37"/>
      <c r="B928" s="170"/>
      <c r="C928" s="171" t="s">
        <v>1246</v>
      </c>
      <c r="D928" s="171" t="s">
        <v>152</v>
      </c>
      <c r="E928" s="172" t="s">
        <v>1247</v>
      </c>
      <c r="F928" s="173" t="s">
        <v>1248</v>
      </c>
      <c r="G928" s="174" t="s">
        <v>350</v>
      </c>
      <c r="H928" s="175">
        <v>12</v>
      </c>
      <c r="I928" s="176"/>
      <c r="J928" s="177">
        <f>ROUND(I928*H928,2)</f>
        <v>0</v>
      </c>
      <c r="K928" s="173" t="s">
        <v>156</v>
      </c>
      <c r="L928" s="38"/>
      <c r="M928" s="178" t="s">
        <v>1</v>
      </c>
      <c r="N928" s="179" t="s">
        <v>43</v>
      </c>
      <c r="O928" s="76"/>
      <c r="P928" s="180">
        <f>O928*H928</f>
        <v>0</v>
      </c>
      <c r="Q928" s="180">
        <v>0</v>
      </c>
      <c r="R928" s="180">
        <f>Q928*H928</f>
        <v>0</v>
      </c>
      <c r="S928" s="180">
        <v>0</v>
      </c>
      <c r="T928" s="181">
        <f>S928*H928</f>
        <v>0</v>
      </c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R928" s="182" t="s">
        <v>243</v>
      </c>
      <c r="AT928" s="182" t="s">
        <v>152</v>
      </c>
      <c r="AU928" s="182" t="s">
        <v>158</v>
      </c>
      <c r="AY928" s="18" t="s">
        <v>150</v>
      </c>
      <c r="BE928" s="183">
        <f>IF(N928="základní",J928,0)</f>
        <v>0</v>
      </c>
      <c r="BF928" s="183">
        <f>IF(N928="snížená",J928,0)</f>
        <v>0</v>
      </c>
      <c r="BG928" s="183">
        <f>IF(N928="zákl. přenesená",J928,0)</f>
        <v>0</v>
      </c>
      <c r="BH928" s="183">
        <f>IF(N928="sníž. přenesená",J928,0)</f>
        <v>0</v>
      </c>
      <c r="BI928" s="183">
        <f>IF(N928="nulová",J928,0)</f>
        <v>0</v>
      </c>
      <c r="BJ928" s="18" t="s">
        <v>158</v>
      </c>
      <c r="BK928" s="183">
        <f>ROUND(I928*H928,2)</f>
        <v>0</v>
      </c>
      <c r="BL928" s="18" t="s">
        <v>243</v>
      </c>
      <c r="BM928" s="182" t="s">
        <v>1249</v>
      </c>
    </row>
    <row r="929" s="14" customFormat="1">
      <c r="A929" s="14"/>
      <c r="B929" s="192"/>
      <c r="C929" s="14"/>
      <c r="D929" s="185" t="s">
        <v>160</v>
      </c>
      <c r="E929" s="193" t="s">
        <v>1</v>
      </c>
      <c r="F929" s="194" t="s">
        <v>1225</v>
      </c>
      <c r="G929" s="14"/>
      <c r="H929" s="195">
        <v>12</v>
      </c>
      <c r="I929" s="196"/>
      <c r="J929" s="14"/>
      <c r="K929" s="14"/>
      <c r="L929" s="192"/>
      <c r="M929" s="197"/>
      <c r="N929" s="198"/>
      <c r="O929" s="198"/>
      <c r="P929" s="198"/>
      <c r="Q929" s="198"/>
      <c r="R929" s="198"/>
      <c r="S929" s="198"/>
      <c r="T929" s="19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193" t="s">
        <v>160</v>
      </c>
      <c r="AU929" s="193" t="s">
        <v>158</v>
      </c>
      <c r="AV929" s="14" t="s">
        <v>158</v>
      </c>
      <c r="AW929" s="14" t="s">
        <v>32</v>
      </c>
      <c r="AX929" s="14" t="s">
        <v>77</v>
      </c>
      <c r="AY929" s="193" t="s">
        <v>150</v>
      </c>
    </row>
    <row r="930" s="15" customFormat="1">
      <c r="A930" s="15"/>
      <c r="B930" s="200"/>
      <c r="C930" s="15"/>
      <c r="D930" s="185" t="s">
        <v>160</v>
      </c>
      <c r="E930" s="201" t="s">
        <v>1</v>
      </c>
      <c r="F930" s="202" t="s">
        <v>163</v>
      </c>
      <c r="G930" s="15"/>
      <c r="H930" s="203">
        <v>12</v>
      </c>
      <c r="I930" s="204"/>
      <c r="J930" s="15"/>
      <c r="K930" s="15"/>
      <c r="L930" s="200"/>
      <c r="M930" s="205"/>
      <c r="N930" s="206"/>
      <c r="O930" s="206"/>
      <c r="P930" s="206"/>
      <c r="Q930" s="206"/>
      <c r="R930" s="206"/>
      <c r="S930" s="206"/>
      <c r="T930" s="207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01" t="s">
        <v>160</v>
      </c>
      <c r="AU930" s="201" t="s">
        <v>158</v>
      </c>
      <c r="AV930" s="15" t="s">
        <v>157</v>
      </c>
      <c r="AW930" s="15" t="s">
        <v>32</v>
      </c>
      <c r="AX930" s="15" t="s">
        <v>85</v>
      </c>
      <c r="AY930" s="201" t="s">
        <v>150</v>
      </c>
    </row>
    <row r="931" s="2" customFormat="1" ht="16.5" customHeight="1">
      <c r="A931" s="37"/>
      <c r="B931" s="170"/>
      <c r="C931" s="208" t="s">
        <v>1250</v>
      </c>
      <c r="D931" s="208" t="s">
        <v>470</v>
      </c>
      <c r="E931" s="209" t="s">
        <v>1251</v>
      </c>
      <c r="F931" s="210" t="s">
        <v>1252</v>
      </c>
      <c r="G931" s="211" t="s">
        <v>350</v>
      </c>
      <c r="H931" s="212">
        <v>12</v>
      </c>
      <c r="I931" s="213"/>
      <c r="J931" s="214">
        <f>ROUND(I931*H931,2)</f>
        <v>0</v>
      </c>
      <c r="K931" s="210" t="s">
        <v>156</v>
      </c>
      <c r="L931" s="215"/>
      <c r="M931" s="216" t="s">
        <v>1</v>
      </c>
      <c r="N931" s="217" t="s">
        <v>43</v>
      </c>
      <c r="O931" s="76"/>
      <c r="P931" s="180">
        <f>O931*H931</f>
        <v>0</v>
      </c>
      <c r="Q931" s="180">
        <v>0.0001</v>
      </c>
      <c r="R931" s="180">
        <f>Q931*H931</f>
        <v>0.0012000000000000002</v>
      </c>
      <c r="S931" s="180">
        <v>0</v>
      </c>
      <c r="T931" s="181">
        <f>S931*H931</f>
        <v>0</v>
      </c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R931" s="182" t="s">
        <v>342</v>
      </c>
      <c r="AT931" s="182" t="s">
        <v>470</v>
      </c>
      <c r="AU931" s="182" t="s">
        <v>158</v>
      </c>
      <c r="AY931" s="18" t="s">
        <v>150</v>
      </c>
      <c r="BE931" s="183">
        <f>IF(N931="základní",J931,0)</f>
        <v>0</v>
      </c>
      <c r="BF931" s="183">
        <f>IF(N931="snížená",J931,0)</f>
        <v>0</v>
      </c>
      <c r="BG931" s="183">
        <f>IF(N931="zákl. přenesená",J931,0)</f>
        <v>0</v>
      </c>
      <c r="BH931" s="183">
        <f>IF(N931="sníž. přenesená",J931,0)</f>
        <v>0</v>
      </c>
      <c r="BI931" s="183">
        <f>IF(N931="nulová",J931,0)</f>
        <v>0</v>
      </c>
      <c r="BJ931" s="18" t="s">
        <v>158</v>
      </c>
      <c r="BK931" s="183">
        <f>ROUND(I931*H931,2)</f>
        <v>0</v>
      </c>
      <c r="BL931" s="18" t="s">
        <v>243</v>
      </c>
      <c r="BM931" s="182" t="s">
        <v>1253</v>
      </c>
    </row>
    <row r="932" s="2" customFormat="1" ht="24.15" customHeight="1">
      <c r="A932" s="37"/>
      <c r="B932" s="170"/>
      <c r="C932" s="171" t="s">
        <v>1254</v>
      </c>
      <c r="D932" s="171" t="s">
        <v>152</v>
      </c>
      <c r="E932" s="172" t="s">
        <v>1255</v>
      </c>
      <c r="F932" s="173" t="s">
        <v>1256</v>
      </c>
      <c r="G932" s="174" t="s">
        <v>350</v>
      </c>
      <c r="H932" s="175">
        <v>29</v>
      </c>
      <c r="I932" s="176"/>
      <c r="J932" s="177">
        <f>ROUND(I932*H932,2)</f>
        <v>0</v>
      </c>
      <c r="K932" s="173" t="s">
        <v>156</v>
      </c>
      <c r="L932" s="38"/>
      <c r="M932" s="178" t="s">
        <v>1</v>
      </c>
      <c r="N932" s="179" t="s">
        <v>43</v>
      </c>
      <c r="O932" s="76"/>
      <c r="P932" s="180">
        <f>O932*H932</f>
        <v>0</v>
      </c>
      <c r="Q932" s="180">
        <v>0.00045</v>
      </c>
      <c r="R932" s="180">
        <f>Q932*H932</f>
        <v>0.013049999999999998</v>
      </c>
      <c r="S932" s="180">
        <v>0</v>
      </c>
      <c r="T932" s="181">
        <f>S932*H932</f>
        <v>0</v>
      </c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R932" s="182" t="s">
        <v>243</v>
      </c>
      <c r="AT932" s="182" t="s">
        <v>152</v>
      </c>
      <c r="AU932" s="182" t="s">
        <v>158</v>
      </c>
      <c r="AY932" s="18" t="s">
        <v>150</v>
      </c>
      <c r="BE932" s="183">
        <f>IF(N932="základní",J932,0)</f>
        <v>0</v>
      </c>
      <c r="BF932" s="183">
        <f>IF(N932="snížená",J932,0)</f>
        <v>0</v>
      </c>
      <c r="BG932" s="183">
        <f>IF(N932="zákl. přenesená",J932,0)</f>
        <v>0</v>
      </c>
      <c r="BH932" s="183">
        <f>IF(N932="sníž. přenesená",J932,0)</f>
        <v>0</v>
      </c>
      <c r="BI932" s="183">
        <f>IF(N932="nulová",J932,0)</f>
        <v>0</v>
      </c>
      <c r="BJ932" s="18" t="s">
        <v>158</v>
      </c>
      <c r="BK932" s="183">
        <f>ROUND(I932*H932,2)</f>
        <v>0</v>
      </c>
      <c r="BL932" s="18" t="s">
        <v>243</v>
      </c>
      <c r="BM932" s="182" t="s">
        <v>1257</v>
      </c>
    </row>
    <row r="933" s="2" customFormat="1" ht="37.8" customHeight="1">
      <c r="A933" s="37"/>
      <c r="B933" s="170"/>
      <c r="C933" s="208" t="s">
        <v>1258</v>
      </c>
      <c r="D933" s="208" t="s">
        <v>470</v>
      </c>
      <c r="E933" s="209" t="s">
        <v>1259</v>
      </c>
      <c r="F933" s="210" t="s">
        <v>1260</v>
      </c>
      <c r="G933" s="211" t="s">
        <v>350</v>
      </c>
      <c r="H933" s="212">
        <v>29</v>
      </c>
      <c r="I933" s="213"/>
      <c r="J933" s="214">
        <f>ROUND(I933*H933,2)</f>
        <v>0</v>
      </c>
      <c r="K933" s="210" t="s">
        <v>156</v>
      </c>
      <c r="L933" s="215"/>
      <c r="M933" s="216" t="s">
        <v>1</v>
      </c>
      <c r="N933" s="217" t="s">
        <v>43</v>
      </c>
      <c r="O933" s="76"/>
      <c r="P933" s="180">
        <f>O933*H933</f>
        <v>0</v>
      </c>
      <c r="Q933" s="180">
        <v>0.016</v>
      </c>
      <c r="R933" s="180">
        <f>Q933*H933</f>
        <v>0.46400000000000008</v>
      </c>
      <c r="S933" s="180">
        <v>0</v>
      </c>
      <c r="T933" s="181">
        <f>S933*H933</f>
        <v>0</v>
      </c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R933" s="182" t="s">
        <v>342</v>
      </c>
      <c r="AT933" s="182" t="s">
        <v>470</v>
      </c>
      <c r="AU933" s="182" t="s">
        <v>158</v>
      </c>
      <c r="AY933" s="18" t="s">
        <v>150</v>
      </c>
      <c r="BE933" s="183">
        <f>IF(N933="základní",J933,0)</f>
        <v>0</v>
      </c>
      <c r="BF933" s="183">
        <f>IF(N933="snížená",J933,0)</f>
        <v>0</v>
      </c>
      <c r="BG933" s="183">
        <f>IF(N933="zákl. přenesená",J933,0)</f>
        <v>0</v>
      </c>
      <c r="BH933" s="183">
        <f>IF(N933="sníž. přenesená",J933,0)</f>
        <v>0</v>
      </c>
      <c r="BI933" s="183">
        <f>IF(N933="nulová",J933,0)</f>
        <v>0</v>
      </c>
      <c r="BJ933" s="18" t="s">
        <v>158</v>
      </c>
      <c r="BK933" s="183">
        <f>ROUND(I933*H933,2)</f>
        <v>0</v>
      </c>
      <c r="BL933" s="18" t="s">
        <v>243</v>
      </c>
      <c r="BM933" s="182" t="s">
        <v>1261</v>
      </c>
    </row>
    <row r="934" s="2" customFormat="1" ht="24.15" customHeight="1">
      <c r="A934" s="37"/>
      <c r="B934" s="170"/>
      <c r="C934" s="171" t="s">
        <v>1262</v>
      </c>
      <c r="D934" s="171" t="s">
        <v>152</v>
      </c>
      <c r="E934" s="172" t="s">
        <v>1263</v>
      </c>
      <c r="F934" s="173" t="s">
        <v>1264</v>
      </c>
      <c r="G934" s="174" t="s">
        <v>350</v>
      </c>
      <c r="H934" s="175">
        <v>1</v>
      </c>
      <c r="I934" s="176"/>
      <c r="J934" s="177">
        <f>ROUND(I934*H934,2)</f>
        <v>0</v>
      </c>
      <c r="K934" s="173" t="s">
        <v>156</v>
      </c>
      <c r="L934" s="38"/>
      <c r="M934" s="178" t="s">
        <v>1</v>
      </c>
      <c r="N934" s="179" t="s">
        <v>43</v>
      </c>
      <c r="O934" s="76"/>
      <c r="P934" s="180">
        <f>O934*H934</f>
        <v>0</v>
      </c>
      <c r="Q934" s="180">
        <v>0.00046000000000000008</v>
      </c>
      <c r="R934" s="180">
        <f>Q934*H934</f>
        <v>0.00046000000000000008</v>
      </c>
      <c r="S934" s="180">
        <v>0</v>
      </c>
      <c r="T934" s="181">
        <f>S934*H934</f>
        <v>0</v>
      </c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R934" s="182" t="s">
        <v>243</v>
      </c>
      <c r="AT934" s="182" t="s">
        <v>152</v>
      </c>
      <c r="AU934" s="182" t="s">
        <v>158</v>
      </c>
      <c r="AY934" s="18" t="s">
        <v>150</v>
      </c>
      <c r="BE934" s="183">
        <f>IF(N934="základní",J934,0)</f>
        <v>0</v>
      </c>
      <c r="BF934" s="183">
        <f>IF(N934="snížená",J934,0)</f>
        <v>0</v>
      </c>
      <c r="BG934" s="183">
        <f>IF(N934="zákl. přenesená",J934,0)</f>
        <v>0</v>
      </c>
      <c r="BH934" s="183">
        <f>IF(N934="sníž. přenesená",J934,0)</f>
        <v>0</v>
      </c>
      <c r="BI934" s="183">
        <f>IF(N934="nulová",J934,0)</f>
        <v>0</v>
      </c>
      <c r="BJ934" s="18" t="s">
        <v>158</v>
      </c>
      <c r="BK934" s="183">
        <f>ROUND(I934*H934,2)</f>
        <v>0</v>
      </c>
      <c r="BL934" s="18" t="s">
        <v>243</v>
      </c>
      <c r="BM934" s="182" t="s">
        <v>1265</v>
      </c>
    </row>
    <row r="935" s="2" customFormat="1" ht="37.8" customHeight="1">
      <c r="A935" s="37"/>
      <c r="B935" s="170"/>
      <c r="C935" s="208" t="s">
        <v>1266</v>
      </c>
      <c r="D935" s="208" t="s">
        <v>470</v>
      </c>
      <c r="E935" s="209" t="s">
        <v>1267</v>
      </c>
      <c r="F935" s="210" t="s">
        <v>1268</v>
      </c>
      <c r="G935" s="211" t="s">
        <v>350</v>
      </c>
      <c r="H935" s="212">
        <v>1</v>
      </c>
      <c r="I935" s="213"/>
      <c r="J935" s="214">
        <f>ROUND(I935*H935,2)</f>
        <v>0</v>
      </c>
      <c r="K935" s="210" t="s">
        <v>156</v>
      </c>
      <c r="L935" s="215"/>
      <c r="M935" s="216" t="s">
        <v>1</v>
      </c>
      <c r="N935" s="217" t="s">
        <v>43</v>
      </c>
      <c r="O935" s="76"/>
      <c r="P935" s="180">
        <f>O935*H935</f>
        <v>0</v>
      </c>
      <c r="Q935" s="180">
        <v>0.035000000000000004</v>
      </c>
      <c r="R935" s="180">
        <f>Q935*H935</f>
        <v>0.035000000000000004</v>
      </c>
      <c r="S935" s="180">
        <v>0</v>
      </c>
      <c r="T935" s="181">
        <f>S935*H935</f>
        <v>0</v>
      </c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R935" s="182" t="s">
        <v>342</v>
      </c>
      <c r="AT935" s="182" t="s">
        <v>470</v>
      </c>
      <c r="AU935" s="182" t="s">
        <v>158</v>
      </c>
      <c r="AY935" s="18" t="s">
        <v>150</v>
      </c>
      <c r="BE935" s="183">
        <f>IF(N935="základní",J935,0)</f>
        <v>0</v>
      </c>
      <c r="BF935" s="183">
        <f>IF(N935="snížená",J935,0)</f>
        <v>0</v>
      </c>
      <c r="BG935" s="183">
        <f>IF(N935="zákl. přenesená",J935,0)</f>
        <v>0</v>
      </c>
      <c r="BH935" s="183">
        <f>IF(N935="sníž. přenesená",J935,0)</f>
        <v>0</v>
      </c>
      <c r="BI935" s="183">
        <f>IF(N935="nulová",J935,0)</f>
        <v>0</v>
      </c>
      <c r="BJ935" s="18" t="s">
        <v>158</v>
      </c>
      <c r="BK935" s="183">
        <f>ROUND(I935*H935,2)</f>
        <v>0</v>
      </c>
      <c r="BL935" s="18" t="s">
        <v>243</v>
      </c>
      <c r="BM935" s="182" t="s">
        <v>1269</v>
      </c>
    </row>
    <row r="936" s="2" customFormat="1" ht="24.15" customHeight="1">
      <c r="A936" s="37"/>
      <c r="B936" s="170"/>
      <c r="C936" s="171" t="s">
        <v>1270</v>
      </c>
      <c r="D936" s="171" t="s">
        <v>152</v>
      </c>
      <c r="E936" s="172" t="s">
        <v>1271</v>
      </c>
      <c r="F936" s="173" t="s">
        <v>1272</v>
      </c>
      <c r="G936" s="174" t="s">
        <v>350</v>
      </c>
      <c r="H936" s="175">
        <v>3</v>
      </c>
      <c r="I936" s="176"/>
      <c r="J936" s="177">
        <f>ROUND(I936*H936,2)</f>
        <v>0</v>
      </c>
      <c r="K936" s="173" t="s">
        <v>156</v>
      </c>
      <c r="L936" s="38"/>
      <c r="M936" s="178" t="s">
        <v>1</v>
      </c>
      <c r="N936" s="179" t="s">
        <v>43</v>
      </c>
      <c r="O936" s="76"/>
      <c r="P936" s="180">
        <f>O936*H936</f>
        <v>0</v>
      </c>
      <c r="Q936" s="180">
        <v>0.0004</v>
      </c>
      <c r="R936" s="180">
        <f>Q936*H936</f>
        <v>0.0012000000000000002</v>
      </c>
      <c r="S936" s="180">
        <v>0</v>
      </c>
      <c r="T936" s="181">
        <f>S936*H936</f>
        <v>0</v>
      </c>
      <c r="U936" s="37"/>
      <c r="V936" s="37"/>
      <c r="W936" s="37"/>
      <c r="X936" s="37"/>
      <c r="Y936" s="37"/>
      <c r="Z936" s="37"/>
      <c r="AA936" s="37"/>
      <c r="AB936" s="37"/>
      <c r="AC936" s="37"/>
      <c r="AD936" s="37"/>
      <c r="AE936" s="37"/>
      <c r="AR936" s="182" t="s">
        <v>243</v>
      </c>
      <c r="AT936" s="182" t="s">
        <v>152</v>
      </c>
      <c r="AU936" s="182" t="s">
        <v>158</v>
      </c>
      <c r="AY936" s="18" t="s">
        <v>150</v>
      </c>
      <c r="BE936" s="183">
        <f>IF(N936="základní",J936,0)</f>
        <v>0</v>
      </c>
      <c r="BF936" s="183">
        <f>IF(N936="snížená",J936,0)</f>
        <v>0</v>
      </c>
      <c r="BG936" s="183">
        <f>IF(N936="zákl. přenesená",J936,0)</f>
        <v>0</v>
      </c>
      <c r="BH936" s="183">
        <f>IF(N936="sníž. přenesená",J936,0)</f>
        <v>0</v>
      </c>
      <c r="BI936" s="183">
        <f>IF(N936="nulová",J936,0)</f>
        <v>0</v>
      </c>
      <c r="BJ936" s="18" t="s">
        <v>158</v>
      </c>
      <c r="BK936" s="183">
        <f>ROUND(I936*H936,2)</f>
        <v>0</v>
      </c>
      <c r="BL936" s="18" t="s">
        <v>243</v>
      </c>
      <c r="BM936" s="182" t="s">
        <v>1273</v>
      </c>
    </row>
    <row r="937" s="2" customFormat="1" ht="37.8" customHeight="1">
      <c r="A937" s="37"/>
      <c r="B937" s="170"/>
      <c r="C937" s="208" t="s">
        <v>1274</v>
      </c>
      <c r="D937" s="208" t="s">
        <v>470</v>
      </c>
      <c r="E937" s="209" t="s">
        <v>1275</v>
      </c>
      <c r="F937" s="210" t="s">
        <v>1276</v>
      </c>
      <c r="G937" s="211" t="s">
        <v>350</v>
      </c>
      <c r="H937" s="212">
        <v>3</v>
      </c>
      <c r="I937" s="213"/>
      <c r="J937" s="214">
        <f>ROUND(I937*H937,2)</f>
        <v>0</v>
      </c>
      <c r="K937" s="210" t="s">
        <v>156</v>
      </c>
      <c r="L937" s="215"/>
      <c r="M937" s="216" t="s">
        <v>1</v>
      </c>
      <c r="N937" s="217" t="s">
        <v>43</v>
      </c>
      <c r="O937" s="76"/>
      <c r="P937" s="180">
        <f>O937*H937</f>
        <v>0</v>
      </c>
      <c r="Q937" s="180">
        <v>0.016</v>
      </c>
      <c r="R937" s="180">
        <f>Q937*H937</f>
        <v>0.048</v>
      </c>
      <c r="S937" s="180">
        <v>0</v>
      </c>
      <c r="T937" s="181">
        <f>S937*H937</f>
        <v>0</v>
      </c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R937" s="182" t="s">
        <v>342</v>
      </c>
      <c r="AT937" s="182" t="s">
        <v>470</v>
      </c>
      <c r="AU937" s="182" t="s">
        <v>158</v>
      </c>
      <c r="AY937" s="18" t="s">
        <v>150</v>
      </c>
      <c r="BE937" s="183">
        <f>IF(N937="základní",J937,0)</f>
        <v>0</v>
      </c>
      <c r="BF937" s="183">
        <f>IF(N937="snížená",J937,0)</f>
        <v>0</v>
      </c>
      <c r="BG937" s="183">
        <f>IF(N937="zákl. přenesená",J937,0)</f>
        <v>0</v>
      </c>
      <c r="BH937" s="183">
        <f>IF(N937="sníž. přenesená",J937,0)</f>
        <v>0</v>
      </c>
      <c r="BI937" s="183">
        <f>IF(N937="nulová",J937,0)</f>
        <v>0</v>
      </c>
      <c r="BJ937" s="18" t="s">
        <v>158</v>
      </c>
      <c r="BK937" s="183">
        <f>ROUND(I937*H937,2)</f>
        <v>0</v>
      </c>
      <c r="BL937" s="18" t="s">
        <v>243</v>
      </c>
      <c r="BM937" s="182" t="s">
        <v>1277</v>
      </c>
    </row>
    <row r="938" s="2" customFormat="1" ht="33" customHeight="1">
      <c r="A938" s="37"/>
      <c r="B938" s="170"/>
      <c r="C938" s="171" t="s">
        <v>1278</v>
      </c>
      <c r="D938" s="171" t="s">
        <v>152</v>
      </c>
      <c r="E938" s="172" t="s">
        <v>1279</v>
      </c>
      <c r="F938" s="173" t="s">
        <v>1280</v>
      </c>
      <c r="G938" s="174" t="s">
        <v>350</v>
      </c>
      <c r="H938" s="175">
        <v>1</v>
      </c>
      <c r="I938" s="176"/>
      <c r="J938" s="177">
        <f>ROUND(I938*H938,2)</f>
        <v>0</v>
      </c>
      <c r="K938" s="173" t="s">
        <v>156</v>
      </c>
      <c r="L938" s="38"/>
      <c r="M938" s="178" t="s">
        <v>1</v>
      </c>
      <c r="N938" s="179" t="s">
        <v>43</v>
      </c>
      <c r="O938" s="76"/>
      <c r="P938" s="180">
        <f>O938*H938</f>
        <v>0</v>
      </c>
      <c r="Q938" s="180">
        <v>0.00041</v>
      </c>
      <c r="R938" s="180">
        <f>Q938*H938</f>
        <v>0.00041</v>
      </c>
      <c r="S938" s="180">
        <v>0</v>
      </c>
      <c r="T938" s="181">
        <f>S938*H938</f>
        <v>0</v>
      </c>
      <c r="U938" s="37"/>
      <c r="V938" s="37"/>
      <c r="W938" s="37"/>
      <c r="X938" s="37"/>
      <c r="Y938" s="37"/>
      <c r="Z938" s="37"/>
      <c r="AA938" s="37"/>
      <c r="AB938" s="37"/>
      <c r="AC938" s="37"/>
      <c r="AD938" s="37"/>
      <c r="AE938" s="37"/>
      <c r="AR938" s="182" t="s">
        <v>243</v>
      </c>
      <c r="AT938" s="182" t="s">
        <v>152</v>
      </c>
      <c r="AU938" s="182" t="s">
        <v>158</v>
      </c>
      <c r="AY938" s="18" t="s">
        <v>150</v>
      </c>
      <c r="BE938" s="183">
        <f>IF(N938="základní",J938,0)</f>
        <v>0</v>
      </c>
      <c r="BF938" s="183">
        <f>IF(N938="snížená",J938,0)</f>
        <v>0</v>
      </c>
      <c r="BG938" s="183">
        <f>IF(N938="zákl. přenesená",J938,0)</f>
        <v>0</v>
      </c>
      <c r="BH938" s="183">
        <f>IF(N938="sníž. přenesená",J938,0)</f>
        <v>0</v>
      </c>
      <c r="BI938" s="183">
        <f>IF(N938="nulová",J938,0)</f>
        <v>0</v>
      </c>
      <c r="BJ938" s="18" t="s">
        <v>158</v>
      </c>
      <c r="BK938" s="183">
        <f>ROUND(I938*H938,2)</f>
        <v>0</v>
      </c>
      <c r="BL938" s="18" t="s">
        <v>243</v>
      </c>
      <c r="BM938" s="182" t="s">
        <v>1281</v>
      </c>
    </row>
    <row r="939" s="2" customFormat="1" ht="37.8" customHeight="1">
      <c r="A939" s="37"/>
      <c r="B939" s="170"/>
      <c r="C939" s="208" t="s">
        <v>1282</v>
      </c>
      <c r="D939" s="208" t="s">
        <v>470</v>
      </c>
      <c r="E939" s="209" t="s">
        <v>1283</v>
      </c>
      <c r="F939" s="210" t="s">
        <v>1284</v>
      </c>
      <c r="G939" s="211" t="s">
        <v>350</v>
      </c>
      <c r="H939" s="212">
        <v>1</v>
      </c>
      <c r="I939" s="213"/>
      <c r="J939" s="214">
        <f>ROUND(I939*H939,2)</f>
        <v>0</v>
      </c>
      <c r="K939" s="210" t="s">
        <v>156</v>
      </c>
      <c r="L939" s="215"/>
      <c r="M939" s="216" t="s">
        <v>1</v>
      </c>
      <c r="N939" s="217" t="s">
        <v>43</v>
      </c>
      <c r="O939" s="76"/>
      <c r="P939" s="180">
        <f>O939*H939</f>
        <v>0</v>
      </c>
      <c r="Q939" s="180">
        <v>0.035000000000000004</v>
      </c>
      <c r="R939" s="180">
        <f>Q939*H939</f>
        <v>0.035000000000000004</v>
      </c>
      <c r="S939" s="180">
        <v>0</v>
      </c>
      <c r="T939" s="181">
        <f>S939*H939</f>
        <v>0</v>
      </c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R939" s="182" t="s">
        <v>342</v>
      </c>
      <c r="AT939" s="182" t="s">
        <v>470</v>
      </c>
      <c r="AU939" s="182" t="s">
        <v>158</v>
      </c>
      <c r="AY939" s="18" t="s">
        <v>150</v>
      </c>
      <c r="BE939" s="183">
        <f>IF(N939="základní",J939,0)</f>
        <v>0</v>
      </c>
      <c r="BF939" s="183">
        <f>IF(N939="snížená",J939,0)</f>
        <v>0</v>
      </c>
      <c r="BG939" s="183">
        <f>IF(N939="zákl. přenesená",J939,0)</f>
        <v>0</v>
      </c>
      <c r="BH939" s="183">
        <f>IF(N939="sníž. přenesená",J939,0)</f>
        <v>0</v>
      </c>
      <c r="BI939" s="183">
        <f>IF(N939="nulová",J939,0)</f>
        <v>0</v>
      </c>
      <c r="BJ939" s="18" t="s">
        <v>158</v>
      </c>
      <c r="BK939" s="183">
        <f>ROUND(I939*H939,2)</f>
        <v>0</v>
      </c>
      <c r="BL939" s="18" t="s">
        <v>243</v>
      </c>
      <c r="BM939" s="182" t="s">
        <v>1285</v>
      </c>
    </row>
    <row r="940" s="2" customFormat="1" ht="24.15" customHeight="1">
      <c r="A940" s="37"/>
      <c r="B940" s="170"/>
      <c r="C940" s="171" t="s">
        <v>1286</v>
      </c>
      <c r="D940" s="171" t="s">
        <v>152</v>
      </c>
      <c r="E940" s="172" t="s">
        <v>1287</v>
      </c>
      <c r="F940" s="173" t="s">
        <v>1288</v>
      </c>
      <c r="G940" s="174" t="s">
        <v>448</v>
      </c>
      <c r="H940" s="175">
        <v>47.7</v>
      </c>
      <c r="I940" s="176"/>
      <c r="J940" s="177">
        <f>ROUND(I940*H940,2)</f>
        <v>0</v>
      </c>
      <c r="K940" s="173" t="s">
        <v>156</v>
      </c>
      <c r="L940" s="38"/>
      <c r="M940" s="178" t="s">
        <v>1</v>
      </c>
      <c r="N940" s="179" t="s">
        <v>43</v>
      </c>
      <c r="O940" s="76"/>
      <c r="P940" s="180">
        <f>O940*H940</f>
        <v>0</v>
      </c>
      <c r="Q940" s="180">
        <v>0</v>
      </c>
      <c r="R940" s="180">
        <f>Q940*H940</f>
        <v>0</v>
      </c>
      <c r="S940" s="180">
        <v>0</v>
      </c>
      <c r="T940" s="181">
        <f>S940*H940</f>
        <v>0</v>
      </c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R940" s="182" t="s">
        <v>243</v>
      </c>
      <c r="AT940" s="182" t="s">
        <v>152</v>
      </c>
      <c r="AU940" s="182" t="s">
        <v>158</v>
      </c>
      <c r="AY940" s="18" t="s">
        <v>150</v>
      </c>
      <c r="BE940" s="183">
        <f>IF(N940="základní",J940,0)</f>
        <v>0</v>
      </c>
      <c r="BF940" s="183">
        <f>IF(N940="snížená",J940,0)</f>
        <v>0</v>
      </c>
      <c r="BG940" s="183">
        <f>IF(N940="zákl. přenesená",J940,0)</f>
        <v>0</v>
      </c>
      <c r="BH940" s="183">
        <f>IF(N940="sníž. přenesená",J940,0)</f>
        <v>0</v>
      </c>
      <c r="BI940" s="183">
        <f>IF(N940="nulová",J940,0)</f>
        <v>0</v>
      </c>
      <c r="BJ940" s="18" t="s">
        <v>158</v>
      </c>
      <c r="BK940" s="183">
        <f>ROUND(I940*H940,2)</f>
        <v>0</v>
      </c>
      <c r="BL940" s="18" t="s">
        <v>243</v>
      </c>
      <c r="BM940" s="182" t="s">
        <v>1289</v>
      </c>
    </row>
    <row r="941" s="2" customFormat="1" ht="24.15" customHeight="1">
      <c r="A941" s="37"/>
      <c r="B941" s="170"/>
      <c r="C941" s="208" t="s">
        <v>1290</v>
      </c>
      <c r="D941" s="208" t="s">
        <v>470</v>
      </c>
      <c r="E941" s="209" t="s">
        <v>1291</v>
      </c>
      <c r="F941" s="210" t="s">
        <v>1292</v>
      </c>
      <c r="G941" s="211" t="s">
        <v>448</v>
      </c>
      <c r="H941" s="212">
        <v>47.7</v>
      </c>
      <c r="I941" s="213"/>
      <c r="J941" s="214">
        <f>ROUND(I941*H941,2)</f>
        <v>0</v>
      </c>
      <c r="K941" s="210" t="s">
        <v>156</v>
      </c>
      <c r="L941" s="215"/>
      <c r="M941" s="216" t="s">
        <v>1</v>
      </c>
      <c r="N941" s="217" t="s">
        <v>43</v>
      </c>
      <c r="O941" s="76"/>
      <c r="P941" s="180">
        <f>O941*H941</f>
        <v>0</v>
      </c>
      <c r="Q941" s="180">
        <v>0.004</v>
      </c>
      <c r="R941" s="180">
        <f>Q941*H941</f>
        <v>0.19080000000000003</v>
      </c>
      <c r="S941" s="180">
        <v>0</v>
      </c>
      <c r="T941" s="181">
        <f>S941*H941</f>
        <v>0</v>
      </c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R941" s="182" t="s">
        <v>342</v>
      </c>
      <c r="AT941" s="182" t="s">
        <v>470</v>
      </c>
      <c r="AU941" s="182" t="s">
        <v>158</v>
      </c>
      <c r="AY941" s="18" t="s">
        <v>150</v>
      </c>
      <c r="BE941" s="183">
        <f>IF(N941="základní",J941,0)</f>
        <v>0</v>
      </c>
      <c r="BF941" s="183">
        <f>IF(N941="snížená",J941,0)</f>
        <v>0</v>
      </c>
      <c r="BG941" s="183">
        <f>IF(N941="zákl. přenesená",J941,0)</f>
        <v>0</v>
      </c>
      <c r="BH941" s="183">
        <f>IF(N941="sníž. přenesená",J941,0)</f>
        <v>0</v>
      </c>
      <c r="BI941" s="183">
        <f>IF(N941="nulová",J941,0)</f>
        <v>0</v>
      </c>
      <c r="BJ941" s="18" t="s">
        <v>158</v>
      </c>
      <c r="BK941" s="183">
        <f>ROUND(I941*H941,2)</f>
        <v>0</v>
      </c>
      <c r="BL941" s="18" t="s">
        <v>243</v>
      </c>
      <c r="BM941" s="182" t="s">
        <v>1293</v>
      </c>
    </row>
    <row r="942" s="2" customFormat="1" ht="24.15" customHeight="1">
      <c r="A942" s="37"/>
      <c r="B942" s="170"/>
      <c r="C942" s="208" t="s">
        <v>1294</v>
      </c>
      <c r="D942" s="208" t="s">
        <v>470</v>
      </c>
      <c r="E942" s="209" t="s">
        <v>1295</v>
      </c>
      <c r="F942" s="210" t="s">
        <v>1296</v>
      </c>
      <c r="G942" s="211" t="s">
        <v>350</v>
      </c>
      <c r="H942" s="212">
        <v>58</v>
      </c>
      <c r="I942" s="213"/>
      <c r="J942" s="214">
        <f>ROUND(I942*H942,2)</f>
        <v>0</v>
      </c>
      <c r="K942" s="210" t="s">
        <v>156</v>
      </c>
      <c r="L942" s="215"/>
      <c r="M942" s="216" t="s">
        <v>1</v>
      </c>
      <c r="N942" s="217" t="s">
        <v>43</v>
      </c>
      <c r="O942" s="76"/>
      <c r="P942" s="180">
        <f>O942*H942</f>
        <v>0</v>
      </c>
      <c r="Q942" s="180">
        <v>6E-05</v>
      </c>
      <c r="R942" s="180">
        <f>Q942*H942</f>
        <v>0.00348</v>
      </c>
      <c r="S942" s="180">
        <v>0</v>
      </c>
      <c r="T942" s="181">
        <f>S942*H942</f>
        <v>0</v>
      </c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R942" s="182" t="s">
        <v>342</v>
      </c>
      <c r="AT942" s="182" t="s">
        <v>470</v>
      </c>
      <c r="AU942" s="182" t="s">
        <v>158</v>
      </c>
      <c r="AY942" s="18" t="s">
        <v>150</v>
      </c>
      <c r="BE942" s="183">
        <f>IF(N942="základní",J942,0)</f>
        <v>0</v>
      </c>
      <c r="BF942" s="183">
        <f>IF(N942="snížená",J942,0)</f>
        <v>0</v>
      </c>
      <c r="BG942" s="183">
        <f>IF(N942="zákl. přenesená",J942,0)</f>
        <v>0</v>
      </c>
      <c r="BH942" s="183">
        <f>IF(N942="sníž. přenesená",J942,0)</f>
        <v>0</v>
      </c>
      <c r="BI942" s="183">
        <f>IF(N942="nulová",J942,0)</f>
        <v>0</v>
      </c>
      <c r="BJ942" s="18" t="s">
        <v>158</v>
      </c>
      <c r="BK942" s="183">
        <f>ROUND(I942*H942,2)</f>
        <v>0</v>
      </c>
      <c r="BL942" s="18" t="s">
        <v>243</v>
      </c>
      <c r="BM942" s="182" t="s">
        <v>1297</v>
      </c>
    </row>
    <row r="943" s="2" customFormat="1" ht="16.5" customHeight="1">
      <c r="A943" s="37"/>
      <c r="B943" s="170"/>
      <c r="C943" s="171" t="s">
        <v>1298</v>
      </c>
      <c r="D943" s="171" t="s">
        <v>152</v>
      </c>
      <c r="E943" s="172" t="s">
        <v>1299</v>
      </c>
      <c r="F943" s="173" t="s">
        <v>1300</v>
      </c>
      <c r="G943" s="174" t="s">
        <v>350</v>
      </c>
      <c r="H943" s="175">
        <v>12</v>
      </c>
      <c r="I943" s="176"/>
      <c r="J943" s="177">
        <f>ROUND(I943*H943,2)</f>
        <v>0</v>
      </c>
      <c r="K943" s="173" t="s">
        <v>1</v>
      </c>
      <c r="L943" s="38"/>
      <c r="M943" s="178" t="s">
        <v>1</v>
      </c>
      <c r="N943" s="179" t="s">
        <v>43</v>
      </c>
      <c r="O943" s="76"/>
      <c r="P943" s="180">
        <f>O943*H943</f>
        <v>0</v>
      </c>
      <c r="Q943" s="180">
        <v>0.25</v>
      </c>
      <c r="R943" s="180">
        <f>Q943*H943</f>
        <v>3</v>
      </c>
      <c r="S943" s="180">
        <v>0</v>
      </c>
      <c r="T943" s="181">
        <f>S943*H943</f>
        <v>0</v>
      </c>
      <c r="U943" s="37"/>
      <c r="V943" s="37"/>
      <c r="W943" s="37"/>
      <c r="X943" s="37"/>
      <c r="Y943" s="37"/>
      <c r="Z943" s="37"/>
      <c r="AA943" s="37"/>
      <c r="AB943" s="37"/>
      <c r="AC943" s="37"/>
      <c r="AD943" s="37"/>
      <c r="AE943" s="37"/>
      <c r="AR943" s="182" t="s">
        <v>243</v>
      </c>
      <c r="AT943" s="182" t="s">
        <v>152</v>
      </c>
      <c r="AU943" s="182" t="s">
        <v>158</v>
      </c>
      <c r="AY943" s="18" t="s">
        <v>150</v>
      </c>
      <c r="BE943" s="183">
        <f>IF(N943="základní",J943,0)</f>
        <v>0</v>
      </c>
      <c r="BF943" s="183">
        <f>IF(N943="snížená",J943,0)</f>
        <v>0</v>
      </c>
      <c r="BG943" s="183">
        <f>IF(N943="zákl. přenesená",J943,0)</f>
        <v>0</v>
      </c>
      <c r="BH943" s="183">
        <f>IF(N943="sníž. přenesená",J943,0)</f>
        <v>0</v>
      </c>
      <c r="BI943" s="183">
        <f>IF(N943="nulová",J943,0)</f>
        <v>0</v>
      </c>
      <c r="BJ943" s="18" t="s">
        <v>158</v>
      </c>
      <c r="BK943" s="183">
        <f>ROUND(I943*H943,2)</f>
        <v>0</v>
      </c>
      <c r="BL943" s="18" t="s">
        <v>243</v>
      </c>
      <c r="BM943" s="182" t="s">
        <v>1301</v>
      </c>
    </row>
    <row r="944" s="2" customFormat="1" ht="24.15" customHeight="1">
      <c r="A944" s="37"/>
      <c r="B944" s="170"/>
      <c r="C944" s="171" t="s">
        <v>1302</v>
      </c>
      <c r="D944" s="171" t="s">
        <v>152</v>
      </c>
      <c r="E944" s="172" t="s">
        <v>1303</v>
      </c>
      <c r="F944" s="173" t="s">
        <v>1304</v>
      </c>
      <c r="G944" s="174" t="s">
        <v>350</v>
      </c>
      <c r="H944" s="175">
        <v>1</v>
      </c>
      <c r="I944" s="176"/>
      <c r="J944" s="177">
        <f>ROUND(I944*H944,2)</f>
        <v>0</v>
      </c>
      <c r="K944" s="173" t="s">
        <v>1</v>
      </c>
      <c r="L944" s="38"/>
      <c r="M944" s="178" t="s">
        <v>1</v>
      </c>
      <c r="N944" s="179" t="s">
        <v>43</v>
      </c>
      <c r="O944" s="76"/>
      <c r="P944" s="180">
        <f>O944*H944</f>
        <v>0</v>
      </c>
      <c r="Q944" s="180">
        <v>0</v>
      </c>
      <c r="R944" s="180">
        <f>Q944*H944</f>
        <v>0</v>
      </c>
      <c r="S944" s="180">
        <v>0</v>
      </c>
      <c r="T944" s="181">
        <f>S944*H944</f>
        <v>0</v>
      </c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R944" s="182" t="s">
        <v>243</v>
      </c>
      <c r="AT944" s="182" t="s">
        <v>152</v>
      </c>
      <c r="AU944" s="182" t="s">
        <v>158</v>
      </c>
      <c r="AY944" s="18" t="s">
        <v>150</v>
      </c>
      <c r="BE944" s="183">
        <f>IF(N944="základní",J944,0)</f>
        <v>0</v>
      </c>
      <c r="BF944" s="183">
        <f>IF(N944="snížená",J944,0)</f>
        <v>0</v>
      </c>
      <c r="BG944" s="183">
        <f>IF(N944="zákl. přenesená",J944,0)</f>
        <v>0</v>
      </c>
      <c r="BH944" s="183">
        <f>IF(N944="sníž. přenesená",J944,0)</f>
        <v>0</v>
      </c>
      <c r="BI944" s="183">
        <f>IF(N944="nulová",J944,0)</f>
        <v>0</v>
      </c>
      <c r="BJ944" s="18" t="s">
        <v>158</v>
      </c>
      <c r="BK944" s="183">
        <f>ROUND(I944*H944,2)</f>
        <v>0</v>
      </c>
      <c r="BL944" s="18" t="s">
        <v>243</v>
      </c>
      <c r="BM944" s="182" t="s">
        <v>1305</v>
      </c>
    </row>
    <row r="945" s="2" customFormat="1" ht="24.15" customHeight="1">
      <c r="A945" s="37"/>
      <c r="B945" s="170"/>
      <c r="C945" s="171" t="s">
        <v>1306</v>
      </c>
      <c r="D945" s="171" t="s">
        <v>152</v>
      </c>
      <c r="E945" s="172" t="s">
        <v>1307</v>
      </c>
      <c r="F945" s="173" t="s">
        <v>1308</v>
      </c>
      <c r="G945" s="174" t="s">
        <v>350</v>
      </c>
      <c r="H945" s="175">
        <v>1</v>
      </c>
      <c r="I945" s="176"/>
      <c r="J945" s="177">
        <f>ROUND(I945*H945,2)</f>
        <v>0</v>
      </c>
      <c r="K945" s="173" t="s">
        <v>1</v>
      </c>
      <c r="L945" s="38"/>
      <c r="M945" s="178" t="s">
        <v>1</v>
      </c>
      <c r="N945" s="179" t="s">
        <v>43</v>
      </c>
      <c r="O945" s="76"/>
      <c r="P945" s="180">
        <f>O945*H945</f>
        <v>0</v>
      </c>
      <c r="Q945" s="180">
        <v>0</v>
      </c>
      <c r="R945" s="180">
        <f>Q945*H945</f>
        <v>0</v>
      </c>
      <c r="S945" s="180">
        <v>0</v>
      </c>
      <c r="T945" s="181">
        <f>S945*H945</f>
        <v>0</v>
      </c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R945" s="182" t="s">
        <v>243</v>
      </c>
      <c r="AT945" s="182" t="s">
        <v>152</v>
      </c>
      <c r="AU945" s="182" t="s">
        <v>158</v>
      </c>
      <c r="AY945" s="18" t="s">
        <v>150</v>
      </c>
      <c r="BE945" s="183">
        <f>IF(N945="základní",J945,0)</f>
        <v>0</v>
      </c>
      <c r="BF945" s="183">
        <f>IF(N945="snížená",J945,0)</f>
        <v>0</v>
      </c>
      <c r="BG945" s="183">
        <f>IF(N945="zákl. přenesená",J945,0)</f>
        <v>0</v>
      </c>
      <c r="BH945" s="183">
        <f>IF(N945="sníž. přenesená",J945,0)</f>
        <v>0</v>
      </c>
      <c r="BI945" s="183">
        <f>IF(N945="nulová",J945,0)</f>
        <v>0</v>
      </c>
      <c r="BJ945" s="18" t="s">
        <v>158</v>
      </c>
      <c r="BK945" s="183">
        <f>ROUND(I945*H945,2)</f>
        <v>0</v>
      </c>
      <c r="BL945" s="18" t="s">
        <v>243</v>
      </c>
      <c r="BM945" s="182" t="s">
        <v>1309</v>
      </c>
    </row>
    <row r="946" s="2" customFormat="1" ht="24.15" customHeight="1">
      <c r="A946" s="37"/>
      <c r="B946" s="170"/>
      <c r="C946" s="171" t="s">
        <v>1310</v>
      </c>
      <c r="D946" s="171" t="s">
        <v>152</v>
      </c>
      <c r="E946" s="172" t="s">
        <v>1311</v>
      </c>
      <c r="F946" s="173" t="s">
        <v>1312</v>
      </c>
      <c r="G946" s="174" t="s">
        <v>210</v>
      </c>
      <c r="H946" s="175">
        <v>9.647</v>
      </c>
      <c r="I946" s="176"/>
      <c r="J946" s="177">
        <f>ROUND(I946*H946,2)</f>
        <v>0</v>
      </c>
      <c r="K946" s="173" t="s">
        <v>156</v>
      </c>
      <c r="L946" s="38"/>
      <c r="M946" s="178" t="s">
        <v>1</v>
      </c>
      <c r="N946" s="179" t="s">
        <v>43</v>
      </c>
      <c r="O946" s="76"/>
      <c r="P946" s="180">
        <f>O946*H946</f>
        <v>0</v>
      </c>
      <c r="Q946" s="180">
        <v>0</v>
      </c>
      <c r="R946" s="180">
        <f>Q946*H946</f>
        <v>0</v>
      </c>
      <c r="S946" s="180">
        <v>0</v>
      </c>
      <c r="T946" s="181">
        <f>S946*H946</f>
        <v>0</v>
      </c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R946" s="182" t="s">
        <v>243</v>
      </c>
      <c r="AT946" s="182" t="s">
        <v>152</v>
      </c>
      <c r="AU946" s="182" t="s">
        <v>158</v>
      </c>
      <c r="AY946" s="18" t="s">
        <v>150</v>
      </c>
      <c r="BE946" s="183">
        <f>IF(N946="základní",J946,0)</f>
        <v>0</v>
      </c>
      <c r="BF946" s="183">
        <f>IF(N946="snížená",J946,0)</f>
        <v>0</v>
      </c>
      <c r="BG946" s="183">
        <f>IF(N946="zákl. přenesená",J946,0)</f>
        <v>0</v>
      </c>
      <c r="BH946" s="183">
        <f>IF(N946="sníž. přenesená",J946,0)</f>
        <v>0</v>
      </c>
      <c r="BI946" s="183">
        <f>IF(N946="nulová",J946,0)</f>
        <v>0</v>
      </c>
      <c r="BJ946" s="18" t="s">
        <v>158</v>
      </c>
      <c r="BK946" s="183">
        <f>ROUND(I946*H946,2)</f>
        <v>0</v>
      </c>
      <c r="BL946" s="18" t="s">
        <v>243</v>
      </c>
      <c r="BM946" s="182" t="s">
        <v>1313</v>
      </c>
    </row>
    <row r="947" s="12" customFormat="1" ht="22.8" customHeight="1">
      <c r="A947" s="12"/>
      <c r="B947" s="157"/>
      <c r="C947" s="12"/>
      <c r="D947" s="158" t="s">
        <v>76</v>
      </c>
      <c r="E947" s="168" t="s">
        <v>1314</v>
      </c>
      <c r="F947" s="168" t="s">
        <v>1315</v>
      </c>
      <c r="G947" s="12"/>
      <c r="H947" s="12"/>
      <c r="I947" s="160"/>
      <c r="J947" s="169">
        <f>BK947</f>
        <v>0</v>
      </c>
      <c r="K947" s="12"/>
      <c r="L947" s="157"/>
      <c r="M947" s="162"/>
      <c r="N947" s="163"/>
      <c r="O947" s="163"/>
      <c r="P947" s="164">
        <f>SUM(P948:P974)</f>
        <v>0</v>
      </c>
      <c r="Q947" s="163"/>
      <c r="R947" s="164">
        <f>SUM(R948:R974)</f>
        <v>7.1310800000000008</v>
      </c>
      <c r="S947" s="163"/>
      <c r="T947" s="165">
        <f>SUM(T948:T974)</f>
        <v>0</v>
      </c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R947" s="158" t="s">
        <v>158</v>
      </c>
      <c r="AT947" s="166" t="s">
        <v>76</v>
      </c>
      <c r="AU947" s="166" t="s">
        <v>85</v>
      </c>
      <c r="AY947" s="158" t="s">
        <v>150</v>
      </c>
      <c r="BK947" s="167">
        <f>SUM(BK948:BK974)</f>
        <v>0</v>
      </c>
    </row>
    <row r="948" s="2" customFormat="1" ht="24.15" customHeight="1">
      <c r="A948" s="37"/>
      <c r="B948" s="170"/>
      <c r="C948" s="171" t="s">
        <v>1316</v>
      </c>
      <c r="D948" s="171" t="s">
        <v>152</v>
      </c>
      <c r="E948" s="172" t="s">
        <v>1317</v>
      </c>
      <c r="F948" s="173" t="s">
        <v>1318</v>
      </c>
      <c r="G948" s="174" t="s">
        <v>448</v>
      </c>
      <c r="H948" s="175">
        <v>29.25</v>
      </c>
      <c r="I948" s="176"/>
      <c r="J948" s="177">
        <f>ROUND(I948*H948,2)</f>
        <v>0</v>
      </c>
      <c r="K948" s="173" t="s">
        <v>1</v>
      </c>
      <c r="L948" s="38"/>
      <c r="M948" s="178" t="s">
        <v>1</v>
      </c>
      <c r="N948" s="179" t="s">
        <v>43</v>
      </c>
      <c r="O948" s="76"/>
      <c r="P948" s="180">
        <f>O948*H948</f>
        <v>0</v>
      </c>
      <c r="Q948" s="180">
        <v>0.034000000000000004</v>
      </c>
      <c r="R948" s="180">
        <f>Q948*H948</f>
        <v>0.9945</v>
      </c>
      <c r="S948" s="180">
        <v>0</v>
      </c>
      <c r="T948" s="181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182" t="s">
        <v>243</v>
      </c>
      <c r="AT948" s="182" t="s">
        <v>152</v>
      </c>
      <c r="AU948" s="182" t="s">
        <v>158</v>
      </c>
      <c r="AY948" s="18" t="s">
        <v>150</v>
      </c>
      <c r="BE948" s="183">
        <f>IF(N948="základní",J948,0)</f>
        <v>0</v>
      </c>
      <c r="BF948" s="183">
        <f>IF(N948="snížená",J948,0)</f>
        <v>0</v>
      </c>
      <c r="BG948" s="183">
        <f>IF(N948="zákl. přenesená",J948,0)</f>
        <v>0</v>
      </c>
      <c r="BH948" s="183">
        <f>IF(N948="sníž. přenesená",J948,0)</f>
        <v>0</v>
      </c>
      <c r="BI948" s="183">
        <f>IF(N948="nulová",J948,0)</f>
        <v>0</v>
      </c>
      <c r="BJ948" s="18" t="s">
        <v>158</v>
      </c>
      <c r="BK948" s="183">
        <f>ROUND(I948*H948,2)</f>
        <v>0</v>
      </c>
      <c r="BL948" s="18" t="s">
        <v>243</v>
      </c>
      <c r="BM948" s="182" t="s">
        <v>1319</v>
      </c>
    </row>
    <row r="949" s="14" customFormat="1">
      <c r="A949" s="14"/>
      <c r="B949" s="192"/>
      <c r="C949" s="14"/>
      <c r="D949" s="185" t="s">
        <v>160</v>
      </c>
      <c r="E949" s="193" t="s">
        <v>1</v>
      </c>
      <c r="F949" s="194" t="s">
        <v>1320</v>
      </c>
      <c r="G949" s="14"/>
      <c r="H949" s="195">
        <v>29.25</v>
      </c>
      <c r="I949" s="196"/>
      <c r="J949" s="14"/>
      <c r="K949" s="14"/>
      <c r="L949" s="192"/>
      <c r="M949" s="197"/>
      <c r="N949" s="198"/>
      <c r="O949" s="198"/>
      <c r="P949" s="198"/>
      <c r="Q949" s="198"/>
      <c r="R949" s="198"/>
      <c r="S949" s="198"/>
      <c r="T949" s="19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193" t="s">
        <v>160</v>
      </c>
      <c r="AU949" s="193" t="s">
        <v>158</v>
      </c>
      <c r="AV949" s="14" t="s">
        <v>158</v>
      </c>
      <c r="AW949" s="14" t="s">
        <v>32</v>
      </c>
      <c r="AX949" s="14" t="s">
        <v>77</v>
      </c>
      <c r="AY949" s="193" t="s">
        <v>150</v>
      </c>
    </row>
    <row r="950" s="15" customFormat="1">
      <c r="A950" s="15"/>
      <c r="B950" s="200"/>
      <c r="C950" s="15"/>
      <c r="D950" s="185" t="s">
        <v>160</v>
      </c>
      <c r="E950" s="201" t="s">
        <v>1</v>
      </c>
      <c r="F950" s="202" t="s">
        <v>163</v>
      </c>
      <c r="G950" s="15"/>
      <c r="H950" s="203">
        <v>29.25</v>
      </c>
      <c r="I950" s="204"/>
      <c r="J950" s="15"/>
      <c r="K950" s="15"/>
      <c r="L950" s="200"/>
      <c r="M950" s="205"/>
      <c r="N950" s="206"/>
      <c r="O950" s="206"/>
      <c r="P950" s="206"/>
      <c r="Q950" s="206"/>
      <c r="R950" s="206"/>
      <c r="S950" s="206"/>
      <c r="T950" s="207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201" t="s">
        <v>160</v>
      </c>
      <c r="AU950" s="201" t="s">
        <v>158</v>
      </c>
      <c r="AV950" s="15" t="s">
        <v>157</v>
      </c>
      <c r="AW950" s="15" t="s">
        <v>32</v>
      </c>
      <c r="AX950" s="15" t="s">
        <v>85</v>
      </c>
      <c r="AY950" s="201" t="s">
        <v>150</v>
      </c>
    </row>
    <row r="951" s="2" customFormat="1" ht="33" customHeight="1">
      <c r="A951" s="37"/>
      <c r="B951" s="170"/>
      <c r="C951" s="171" t="s">
        <v>1321</v>
      </c>
      <c r="D951" s="171" t="s">
        <v>152</v>
      </c>
      <c r="E951" s="172" t="s">
        <v>1322</v>
      </c>
      <c r="F951" s="173" t="s">
        <v>1323</v>
      </c>
      <c r="G951" s="174" t="s">
        <v>448</v>
      </c>
      <c r="H951" s="175">
        <v>54.205</v>
      </c>
      <c r="I951" s="176"/>
      <c r="J951" s="177">
        <f>ROUND(I951*H951,2)</f>
        <v>0</v>
      </c>
      <c r="K951" s="173" t="s">
        <v>1</v>
      </c>
      <c r="L951" s="38"/>
      <c r="M951" s="178" t="s">
        <v>1</v>
      </c>
      <c r="N951" s="179" t="s">
        <v>43</v>
      </c>
      <c r="O951" s="76"/>
      <c r="P951" s="180">
        <f>O951*H951</f>
        <v>0</v>
      </c>
      <c r="Q951" s="180">
        <v>0.034000000000000004</v>
      </c>
      <c r="R951" s="180">
        <f>Q951*H951</f>
        <v>1.84297</v>
      </c>
      <c r="S951" s="180">
        <v>0</v>
      </c>
      <c r="T951" s="181">
        <f>S951*H951</f>
        <v>0</v>
      </c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R951" s="182" t="s">
        <v>243</v>
      </c>
      <c r="AT951" s="182" t="s">
        <v>152</v>
      </c>
      <c r="AU951" s="182" t="s">
        <v>158</v>
      </c>
      <c r="AY951" s="18" t="s">
        <v>150</v>
      </c>
      <c r="BE951" s="183">
        <f>IF(N951="základní",J951,0)</f>
        <v>0</v>
      </c>
      <c r="BF951" s="183">
        <f>IF(N951="snížená",J951,0)</f>
        <v>0</v>
      </c>
      <c r="BG951" s="183">
        <f>IF(N951="zákl. přenesená",J951,0)</f>
        <v>0</v>
      </c>
      <c r="BH951" s="183">
        <f>IF(N951="sníž. přenesená",J951,0)</f>
        <v>0</v>
      </c>
      <c r="BI951" s="183">
        <f>IF(N951="nulová",J951,0)</f>
        <v>0</v>
      </c>
      <c r="BJ951" s="18" t="s">
        <v>158</v>
      </c>
      <c r="BK951" s="183">
        <f>ROUND(I951*H951,2)</f>
        <v>0</v>
      </c>
      <c r="BL951" s="18" t="s">
        <v>243</v>
      </c>
      <c r="BM951" s="182" t="s">
        <v>1324</v>
      </c>
    </row>
    <row r="952" s="14" customFormat="1">
      <c r="A952" s="14"/>
      <c r="B952" s="192"/>
      <c r="C952" s="14"/>
      <c r="D952" s="185" t="s">
        <v>160</v>
      </c>
      <c r="E952" s="193" t="s">
        <v>1</v>
      </c>
      <c r="F952" s="194" t="s">
        <v>1325</v>
      </c>
      <c r="G952" s="14"/>
      <c r="H952" s="195">
        <v>54.205</v>
      </c>
      <c r="I952" s="196"/>
      <c r="J952" s="14"/>
      <c r="K952" s="14"/>
      <c r="L952" s="192"/>
      <c r="M952" s="197"/>
      <c r="N952" s="198"/>
      <c r="O952" s="198"/>
      <c r="P952" s="198"/>
      <c r="Q952" s="198"/>
      <c r="R952" s="198"/>
      <c r="S952" s="198"/>
      <c r="T952" s="199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193" t="s">
        <v>160</v>
      </c>
      <c r="AU952" s="193" t="s">
        <v>158</v>
      </c>
      <c r="AV952" s="14" t="s">
        <v>158</v>
      </c>
      <c r="AW952" s="14" t="s">
        <v>32</v>
      </c>
      <c r="AX952" s="14" t="s">
        <v>77</v>
      </c>
      <c r="AY952" s="193" t="s">
        <v>150</v>
      </c>
    </row>
    <row r="953" s="15" customFormat="1">
      <c r="A953" s="15"/>
      <c r="B953" s="200"/>
      <c r="C953" s="15"/>
      <c r="D953" s="185" t="s">
        <v>160</v>
      </c>
      <c r="E953" s="201" t="s">
        <v>1</v>
      </c>
      <c r="F953" s="202" t="s">
        <v>163</v>
      </c>
      <c r="G953" s="15"/>
      <c r="H953" s="203">
        <v>54.205</v>
      </c>
      <c r="I953" s="204"/>
      <c r="J953" s="15"/>
      <c r="K953" s="15"/>
      <c r="L953" s="200"/>
      <c r="M953" s="205"/>
      <c r="N953" s="206"/>
      <c r="O953" s="206"/>
      <c r="P953" s="206"/>
      <c r="Q953" s="206"/>
      <c r="R953" s="206"/>
      <c r="S953" s="206"/>
      <c r="T953" s="207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T953" s="201" t="s">
        <v>160</v>
      </c>
      <c r="AU953" s="201" t="s">
        <v>158</v>
      </c>
      <c r="AV953" s="15" t="s">
        <v>157</v>
      </c>
      <c r="AW953" s="15" t="s">
        <v>32</v>
      </c>
      <c r="AX953" s="15" t="s">
        <v>85</v>
      </c>
      <c r="AY953" s="201" t="s">
        <v>150</v>
      </c>
    </row>
    <row r="954" s="2" customFormat="1" ht="33" customHeight="1">
      <c r="A954" s="37"/>
      <c r="B954" s="170"/>
      <c r="C954" s="171" t="s">
        <v>1326</v>
      </c>
      <c r="D954" s="171" t="s">
        <v>152</v>
      </c>
      <c r="E954" s="172" t="s">
        <v>1327</v>
      </c>
      <c r="F954" s="173" t="s">
        <v>1328</v>
      </c>
      <c r="G954" s="174" t="s">
        <v>448</v>
      </c>
      <c r="H954" s="175">
        <v>8.86</v>
      </c>
      <c r="I954" s="176"/>
      <c r="J954" s="177">
        <f>ROUND(I954*H954,2)</f>
        <v>0</v>
      </c>
      <c r="K954" s="173" t="s">
        <v>1</v>
      </c>
      <c r="L954" s="38"/>
      <c r="M954" s="178" t="s">
        <v>1</v>
      </c>
      <c r="N954" s="179" t="s">
        <v>43</v>
      </c>
      <c r="O954" s="76"/>
      <c r="P954" s="180">
        <f>O954*H954</f>
        <v>0</v>
      </c>
      <c r="Q954" s="180">
        <v>0.034000000000000004</v>
      </c>
      <c r="R954" s="180">
        <f>Q954*H954</f>
        <v>0.30124</v>
      </c>
      <c r="S954" s="180">
        <v>0</v>
      </c>
      <c r="T954" s="181">
        <f>S954*H954</f>
        <v>0</v>
      </c>
      <c r="U954" s="37"/>
      <c r="V954" s="37"/>
      <c r="W954" s="37"/>
      <c r="X954" s="37"/>
      <c r="Y954" s="37"/>
      <c r="Z954" s="37"/>
      <c r="AA954" s="37"/>
      <c r="AB954" s="37"/>
      <c r="AC954" s="37"/>
      <c r="AD954" s="37"/>
      <c r="AE954" s="37"/>
      <c r="AR954" s="182" t="s">
        <v>243</v>
      </c>
      <c r="AT954" s="182" t="s">
        <v>152</v>
      </c>
      <c r="AU954" s="182" t="s">
        <v>158</v>
      </c>
      <c r="AY954" s="18" t="s">
        <v>150</v>
      </c>
      <c r="BE954" s="183">
        <f>IF(N954="základní",J954,0)</f>
        <v>0</v>
      </c>
      <c r="BF954" s="183">
        <f>IF(N954="snížená",J954,0)</f>
        <v>0</v>
      </c>
      <c r="BG954" s="183">
        <f>IF(N954="zákl. přenesená",J954,0)</f>
        <v>0</v>
      </c>
      <c r="BH954" s="183">
        <f>IF(N954="sníž. přenesená",J954,0)</f>
        <v>0</v>
      </c>
      <c r="BI954" s="183">
        <f>IF(N954="nulová",J954,0)</f>
        <v>0</v>
      </c>
      <c r="BJ954" s="18" t="s">
        <v>158</v>
      </c>
      <c r="BK954" s="183">
        <f>ROUND(I954*H954,2)</f>
        <v>0</v>
      </c>
      <c r="BL954" s="18" t="s">
        <v>243</v>
      </c>
      <c r="BM954" s="182" t="s">
        <v>1329</v>
      </c>
    </row>
    <row r="955" s="14" customFormat="1">
      <c r="A955" s="14"/>
      <c r="B955" s="192"/>
      <c r="C955" s="14"/>
      <c r="D955" s="185" t="s">
        <v>160</v>
      </c>
      <c r="E955" s="193" t="s">
        <v>1</v>
      </c>
      <c r="F955" s="194" t="s">
        <v>1330</v>
      </c>
      <c r="G955" s="14"/>
      <c r="H955" s="195">
        <v>8.86</v>
      </c>
      <c r="I955" s="196"/>
      <c r="J955" s="14"/>
      <c r="K955" s="14"/>
      <c r="L955" s="192"/>
      <c r="M955" s="197"/>
      <c r="N955" s="198"/>
      <c r="O955" s="198"/>
      <c r="P955" s="198"/>
      <c r="Q955" s="198"/>
      <c r="R955" s="198"/>
      <c r="S955" s="198"/>
      <c r="T955" s="19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193" t="s">
        <v>160</v>
      </c>
      <c r="AU955" s="193" t="s">
        <v>158</v>
      </c>
      <c r="AV955" s="14" t="s">
        <v>158</v>
      </c>
      <c r="AW955" s="14" t="s">
        <v>32</v>
      </c>
      <c r="AX955" s="14" t="s">
        <v>77</v>
      </c>
      <c r="AY955" s="193" t="s">
        <v>150</v>
      </c>
    </row>
    <row r="956" s="15" customFormat="1">
      <c r="A956" s="15"/>
      <c r="B956" s="200"/>
      <c r="C956" s="15"/>
      <c r="D956" s="185" t="s">
        <v>160</v>
      </c>
      <c r="E956" s="201" t="s">
        <v>1</v>
      </c>
      <c r="F956" s="202" t="s">
        <v>163</v>
      </c>
      <c r="G956" s="15"/>
      <c r="H956" s="203">
        <v>8.86</v>
      </c>
      <c r="I956" s="204"/>
      <c r="J956" s="15"/>
      <c r="K956" s="15"/>
      <c r="L956" s="200"/>
      <c r="M956" s="205"/>
      <c r="N956" s="206"/>
      <c r="O956" s="206"/>
      <c r="P956" s="206"/>
      <c r="Q956" s="206"/>
      <c r="R956" s="206"/>
      <c r="S956" s="206"/>
      <c r="T956" s="207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01" t="s">
        <v>160</v>
      </c>
      <c r="AU956" s="201" t="s">
        <v>158</v>
      </c>
      <c r="AV956" s="15" t="s">
        <v>157</v>
      </c>
      <c r="AW956" s="15" t="s">
        <v>32</v>
      </c>
      <c r="AX956" s="15" t="s">
        <v>85</v>
      </c>
      <c r="AY956" s="201" t="s">
        <v>150</v>
      </c>
    </row>
    <row r="957" s="2" customFormat="1" ht="24.15" customHeight="1">
      <c r="A957" s="37"/>
      <c r="B957" s="170"/>
      <c r="C957" s="171" t="s">
        <v>1331</v>
      </c>
      <c r="D957" s="171" t="s">
        <v>152</v>
      </c>
      <c r="E957" s="172" t="s">
        <v>1332</v>
      </c>
      <c r="F957" s="173" t="s">
        <v>1333</v>
      </c>
      <c r="G957" s="174" t="s">
        <v>155</v>
      </c>
      <c r="H957" s="175">
        <v>97.305</v>
      </c>
      <c r="I957" s="176"/>
      <c r="J957" s="177">
        <f>ROUND(I957*H957,2)</f>
        <v>0</v>
      </c>
      <c r="K957" s="173" t="s">
        <v>1</v>
      </c>
      <c r="L957" s="38"/>
      <c r="M957" s="178" t="s">
        <v>1</v>
      </c>
      <c r="N957" s="179" t="s">
        <v>43</v>
      </c>
      <c r="O957" s="76"/>
      <c r="P957" s="180">
        <f>O957*H957</f>
        <v>0</v>
      </c>
      <c r="Q957" s="180">
        <v>0.034000000000000004</v>
      </c>
      <c r="R957" s="180">
        <f>Q957*H957</f>
        <v>3.3083700000000004</v>
      </c>
      <c r="S957" s="180">
        <v>0</v>
      </c>
      <c r="T957" s="181">
        <f>S957*H957</f>
        <v>0</v>
      </c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R957" s="182" t="s">
        <v>243</v>
      </c>
      <c r="AT957" s="182" t="s">
        <v>152</v>
      </c>
      <c r="AU957" s="182" t="s">
        <v>158</v>
      </c>
      <c r="AY957" s="18" t="s">
        <v>150</v>
      </c>
      <c r="BE957" s="183">
        <f>IF(N957="základní",J957,0)</f>
        <v>0</v>
      </c>
      <c r="BF957" s="183">
        <f>IF(N957="snížená",J957,0)</f>
        <v>0</v>
      </c>
      <c r="BG957" s="183">
        <f>IF(N957="zákl. přenesená",J957,0)</f>
        <v>0</v>
      </c>
      <c r="BH957" s="183">
        <f>IF(N957="sníž. přenesená",J957,0)</f>
        <v>0</v>
      </c>
      <c r="BI957" s="183">
        <f>IF(N957="nulová",J957,0)</f>
        <v>0</v>
      </c>
      <c r="BJ957" s="18" t="s">
        <v>158</v>
      </c>
      <c r="BK957" s="183">
        <f>ROUND(I957*H957,2)</f>
        <v>0</v>
      </c>
      <c r="BL957" s="18" t="s">
        <v>243</v>
      </c>
      <c r="BM957" s="182" t="s">
        <v>1334</v>
      </c>
    </row>
    <row r="958" s="14" customFormat="1">
      <c r="A958" s="14"/>
      <c r="B958" s="192"/>
      <c r="C958" s="14"/>
      <c r="D958" s="185" t="s">
        <v>160</v>
      </c>
      <c r="E958" s="193" t="s">
        <v>1</v>
      </c>
      <c r="F958" s="194" t="s">
        <v>1335</v>
      </c>
      <c r="G958" s="14"/>
      <c r="H958" s="195">
        <v>97.305</v>
      </c>
      <c r="I958" s="196"/>
      <c r="J958" s="14"/>
      <c r="K958" s="14"/>
      <c r="L958" s="192"/>
      <c r="M958" s="197"/>
      <c r="N958" s="198"/>
      <c r="O958" s="198"/>
      <c r="P958" s="198"/>
      <c r="Q958" s="198"/>
      <c r="R958" s="198"/>
      <c r="S958" s="198"/>
      <c r="T958" s="19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193" t="s">
        <v>160</v>
      </c>
      <c r="AU958" s="193" t="s">
        <v>158</v>
      </c>
      <c r="AV958" s="14" t="s">
        <v>158</v>
      </c>
      <c r="AW958" s="14" t="s">
        <v>32</v>
      </c>
      <c r="AX958" s="14" t="s">
        <v>77</v>
      </c>
      <c r="AY958" s="193" t="s">
        <v>150</v>
      </c>
    </row>
    <row r="959" s="15" customFormat="1">
      <c r="A959" s="15"/>
      <c r="B959" s="200"/>
      <c r="C959" s="15"/>
      <c r="D959" s="185" t="s">
        <v>160</v>
      </c>
      <c r="E959" s="201" t="s">
        <v>1</v>
      </c>
      <c r="F959" s="202" t="s">
        <v>163</v>
      </c>
      <c r="G959" s="15"/>
      <c r="H959" s="203">
        <v>97.305</v>
      </c>
      <c r="I959" s="204"/>
      <c r="J959" s="15"/>
      <c r="K959" s="15"/>
      <c r="L959" s="200"/>
      <c r="M959" s="205"/>
      <c r="N959" s="206"/>
      <c r="O959" s="206"/>
      <c r="P959" s="206"/>
      <c r="Q959" s="206"/>
      <c r="R959" s="206"/>
      <c r="S959" s="206"/>
      <c r="T959" s="207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T959" s="201" t="s">
        <v>160</v>
      </c>
      <c r="AU959" s="201" t="s">
        <v>158</v>
      </c>
      <c r="AV959" s="15" t="s">
        <v>157</v>
      </c>
      <c r="AW959" s="15" t="s">
        <v>32</v>
      </c>
      <c r="AX959" s="15" t="s">
        <v>85</v>
      </c>
      <c r="AY959" s="201" t="s">
        <v>150</v>
      </c>
    </row>
    <row r="960" s="2" customFormat="1" ht="33" customHeight="1">
      <c r="A960" s="37"/>
      <c r="B960" s="170"/>
      <c r="C960" s="171" t="s">
        <v>1336</v>
      </c>
      <c r="D960" s="171" t="s">
        <v>152</v>
      </c>
      <c r="E960" s="172" t="s">
        <v>1337</v>
      </c>
      <c r="F960" s="173" t="s">
        <v>1338</v>
      </c>
      <c r="G960" s="174" t="s">
        <v>350</v>
      </c>
      <c r="H960" s="175">
        <v>12</v>
      </c>
      <c r="I960" s="176"/>
      <c r="J960" s="177">
        <f>ROUND(I960*H960,2)</f>
        <v>0</v>
      </c>
      <c r="K960" s="173" t="s">
        <v>1</v>
      </c>
      <c r="L960" s="38"/>
      <c r="M960" s="178" t="s">
        <v>1</v>
      </c>
      <c r="N960" s="179" t="s">
        <v>43</v>
      </c>
      <c r="O960" s="76"/>
      <c r="P960" s="180">
        <f>O960*H960</f>
        <v>0</v>
      </c>
      <c r="Q960" s="180">
        <v>0.034000000000000004</v>
      </c>
      <c r="R960" s="180">
        <f>Q960*H960</f>
        <v>0.408</v>
      </c>
      <c r="S960" s="180">
        <v>0</v>
      </c>
      <c r="T960" s="181">
        <f>S960*H960</f>
        <v>0</v>
      </c>
      <c r="U960" s="37"/>
      <c r="V960" s="37"/>
      <c r="W960" s="37"/>
      <c r="X960" s="37"/>
      <c r="Y960" s="37"/>
      <c r="Z960" s="37"/>
      <c r="AA960" s="37"/>
      <c r="AB960" s="37"/>
      <c r="AC960" s="37"/>
      <c r="AD960" s="37"/>
      <c r="AE960" s="37"/>
      <c r="AR960" s="182" t="s">
        <v>243</v>
      </c>
      <c r="AT960" s="182" t="s">
        <v>152</v>
      </c>
      <c r="AU960" s="182" t="s">
        <v>158</v>
      </c>
      <c r="AY960" s="18" t="s">
        <v>150</v>
      </c>
      <c r="BE960" s="183">
        <f>IF(N960="základní",J960,0)</f>
        <v>0</v>
      </c>
      <c r="BF960" s="183">
        <f>IF(N960="snížená",J960,0)</f>
        <v>0</v>
      </c>
      <c r="BG960" s="183">
        <f>IF(N960="zákl. přenesená",J960,0)</f>
        <v>0</v>
      </c>
      <c r="BH960" s="183">
        <f>IF(N960="sníž. přenesená",J960,0)</f>
        <v>0</v>
      </c>
      <c r="BI960" s="183">
        <f>IF(N960="nulová",J960,0)</f>
        <v>0</v>
      </c>
      <c r="BJ960" s="18" t="s">
        <v>158</v>
      </c>
      <c r="BK960" s="183">
        <f>ROUND(I960*H960,2)</f>
        <v>0</v>
      </c>
      <c r="BL960" s="18" t="s">
        <v>243</v>
      </c>
      <c r="BM960" s="182" t="s">
        <v>1339</v>
      </c>
    </row>
    <row r="961" s="14" customFormat="1">
      <c r="A961" s="14"/>
      <c r="B961" s="192"/>
      <c r="C961" s="14"/>
      <c r="D961" s="185" t="s">
        <v>160</v>
      </c>
      <c r="E961" s="193" t="s">
        <v>1</v>
      </c>
      <c r="F961" s="194" t="s">
        <v>8</v>
      </c>
      <c r="G961" s="14"/>
      <c r="H961" s="195">
        <v>12</v>
      </c>
      <c r="I961" s="196"/>
      <c r="J961" s="14"/>
      <c r="K961" s="14"/>
      <c r="L961" s="192"/>
      <c r="M961" s="197"/>
      <c r="N961" s="198"/>
      <c r="O961" s="198"/>
      <c r="P961" s="198"/>
      <c r="Q961" s="198"/>
      <c r="R961" s="198"/>
      <c r="S961" s="198"/>
      <c r="T961" s="19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193" t="s">
        <v>160</v>
      </c>
      <c r="AU961" s="193" t="s">
        <v>158</v>
      </c>
      <c r="AV961" s="14" t="s">
        <v>158</v>
      </c>
      <c r="AW961" s="14" t="s">
        <v>32</v>
      </c>
      <c r="AX961" s="14" t="s">
        <v>77</v>
      </c>
      <c r="AY961" s="193" t="s">
        <v>150</v>
      </c>
    </row>
    <row r="962" s="15" customFormat="1">
      <c r="A962" s="15"/>
      <c r="B962" s="200"/>
      <c r="C962" s="15"/>
      <c r="D962" s="185" t="s">
        <v>160</v>
      </c>
      <c r="E962" s="201" t="s">
        <v>1</v>
      </c>
      <c r="F962" s="202" t="s">
        <v>163</v>
      </c>
      <c r="G962" s="15"/>
      <c r="H962" s="203">
        <v>12</v>
      </c>
      <c r="I962" s="204"/>
      <c r="J962" s="15"/>
      <c r="K962" s="15"/>
      <c r="L962" s="200"/>
      <c r="M962" s="205"/>
      <c r="N962" s="206"/>
      <c r="O962" s="206"/>
      <c r="P962" s="206"/>
      <c r="Q962" s="206"/>
      <c r="R962" s="206"/>
      <c r="S962" s="206"/>
      <c r="T962" s="207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01" t="s">
        <v>160</v>
      </c>
      <c r="AU962" s="201" t="s">
        <v>158</v>
      </c>
      <c r="AV962" s="15" t="s">
        <v>157</v>
      </c>
      <c r="AW962" s="15" t="s">
        <v>32</v>
      </c>
      <c r="AX962" s="15" t="s">
        <v>85</v>
      </c>
      <c r="AY962" s="201" t="s">
        <v>150</v>
      </c>
    </row>
    <row r="963" s="2" customFormat="1" ht="24.15" customHeight="1">
      <c r="A963" s="37"/>
      <c r="B963" s="170"/>
      <c r="C963" s="171" t="s">
        <v>1340</v>
      </c>
      <c r="D963" s="171" t="s">
        <v>152</v>
      </c>
      <c r="E963" s="172" t="s">
        <v>1341</v>
      </c>
      <c r="F963" s="173" t="s">
        <v>1342</v>
      </c>
      <c r="G963" s="174" t="s">
        <v>210</v>
      </c>
      <c r="H963" s="175">
        <v>0.27600000000000004</v>
      </c>
      <c r="I963" s="176"/>
      <c r="J963" s="177">
        <f>ROUND(I963*H963,2)</f>
        <v>0</v>
      </c>
      <c r="K963" s="173" t="s">
        <v>156</v>
      </c>
      <c r="L963" s="38"/>
      <c r="M963" s="178" t="s">
        <v>1</v>
      </c>
      <c r="N963" s="179" t="s">
        <v>43</v>
      </c>
      <c r="O963" s="76"/>
      <c r="P963" s="180">
        <f>O963*H963</f>
        <v>0</v>
      </c>
      <c r="Q963" s="180">
        <v>1</v>
      </c>
      <c r="R963" s="180">
        <f>Q963*H963</f>
        <v>0.27600000000000004</v>
      </c>
      <c r="S963" s="180">
        <v>0</v>
      </c>
      <c r="T963" s="181">
        <f>S963*H963</f>
        <v>0</v>
      </c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R963" s="182" t="s">
        <v>243</v>
      </c>
      <c r="AT963" s="182" t="s">
        <v>152</v>
      </c>
      <c r="AU963" s="182" t="s">
        <v>158</v>
      </c>
      <c r="AY963" s="18" t="s">
        <v>150</v>
      </c>
      <c r="BE963" s="183">
        <f>IF(N963="základní",J963,0)</f>
        <v>0</v>
      </c>
      <c r="BF963" s="183">
        <f>IF(N963="snížená",J963,0)</f>
        <v>0</v>
      </c>
      <c r="BG963" s="183">
        <f>IF(N963="zákl. přenesená",J963,0)</f>
        <v>0</v>
      </c>
      <c r="BH963" s="183">
        <f>IF(N963="sníž. přenesená",J963,0)</f>
        <v>0</v>
      </c>
      <c r="BI963" s="183">
        <f>IF(N963="nulová",J963,0)</f>
        <v>0</v>
      </c>
      <c r="BJ963" s="18" t="s">
        <v>158</v>
      </c>
      <c r="BK963" s="183">
        <f>ROUND(I963*H963,2)</f>
        <v>0</v>
      </c>
      <c r="BL963" s="18" t="s">
        <v>243</v>
      </c>
      <c r="BM963" s="182" t="s">
        <v>1343</v>
      </c>
    </row>
    <row r="964" s="13" customFormat="1">
      <c r="A964" s="13"/>
      <c r="B964" s="184"/>
      <c r="C964" s="13"/>
      <c r="D964" s="185" t="s">
        <v>160</v>
      </c>
      <c r="E964" s="186" t="s">
        <v>1</v>
      </c>
      <c r="F964" s="187" t="s">
        <v>1344</v>
      </c>
      <c r="G964" s="13"/>
      <c r="H964" s="186" t="s">
        <v>1</v>
      </c>
      <c r="I964" s="188"/>
      <c r="J964" s="13"/>
      <c r="K964" s="13"/>
      <c r="L964" s="184"/>
      <c r="M964" s="189"/>
      <c r="N964" s="190"/>
      <c r="O964" s="190"/>
      <c r="P964" s="190"/>
      <c r="Q964" s="190"/>
      <c r="R964" s="190"/>
      <c r="S964" s="190"/>
      <c r="T964" s="191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186" t="s">
        <v>160</v>
      </c>
      <c r="AU964" s="186" t="s">
        <v>158</v>
      </c>
      <c r="AV964" s="13" t="s">
        <v>85</v>
      </c>
      <c r="AW964" s="13" t="s">
        <v>32</v>
      </c>
      <c r="AX964" s="13" t="s">
        <v>77</v>
      </c>
      <c r="AY964" s="186" t="s">
        <v>150</v>
      </c>
    </row>
    <row r="965" s="13" customFormat="1">
      <c r="A965" s="13"/>
      <c r="B965" s="184"/>
      <c r="C965" s="13"/>
      <c r="D965" s="185" t="s">
        <v>160</v>
      </c>
      <c r="E965" s="186" t="s">
        <v>1</v>
      </c>
      <c r="F965" s="187" t="s">
        <v>1345</v>
      </c>
      <c r="G965" s="13"/>
      <c r="H965" s="186" t="s">
        <v>1</v>
      </c>
      <c r="I965" s="188"/>
      <c r="J965" s="13"/>
      <c r="K965" s="13"/>
      <c r="L965" s="184"/>
      <c r="M965" s="189"/>
      <c r="N965" s="190"/>
      <c r="O965" s="190"/>
      <c r="P965" s="190"/>
      <c r="Q965" s="190"/>
      <c r="R965" s="190"/>
      <c r="S965" s="190"/>
      <c r="T965" s="191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186" t="s">
        <v>160</v>
      </c>
      <c r="AU965" s="186" t="s">
        <v>158</v>
      </c>
      <c r="AV965" s="13" t="s">
        <v>85</v>
      </c>
      <c r="AW965" s="13" t="s">
        <v>32</v>
      </c>
      <c r="AX965" s="13" t="s">
        <v>77</v>
      </c>
      <c r="AY965" s="186" t="s">
        <v>150</v>
      </c>
    </row>
    <row r="966" s="14" customFormat="1">
      <c r="A966" s="14"/>
      <c r="B966" s="192"/>
      <c r="C966" s="14"/>
      <c r="D966" s="185" t="s">
        <v>160</v>
      </c>
      <c r="E966" s="193" t="s">
        <v>1</v>
      </c>
      <c r="F966" s="194" t="s">
        <v>1346</v>
      </c>
      <c r="G966" s="14"/>
      <c r="H966" s="195">
        <v>0.129</v>
      </c>
      <c r="I966" s="196"/>
      <c r="J966" s="14"/>
      <c r="K966" s="14"/>
      <c r="L966" s="192"/>
      <c r="M966" s="197"/>
      <c r="N966" s="198"/>
      <c r="O966" s="198"/>
      <c r="P966" s="198"/>
      <c r="Q966" s="198"/>
      <c r="R966" s="198"/>
      <c r="S966" s="198"/>
      <c r="T966" s="199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193" t="s">
        <v>160</v>
      </c>
      <c r="AU966" s="193" t="s">
        <v>158</v>
      </c>
      <c r="AV966" s="14" t="s">
        <v>158</v>
      </c>
      <c r="AW966" s="14" t="s">
        <v>32</v>
      </c>
      <c r="AX966" s="14" t="s">
        <v>77</v>
      </c>
      <c r="AY966" s="193" t="s">
        <v>150</v>
      </c>
    </row>
    <row r="967" s="13" customFormat="1">
      <c r="A967" s="13"/>
      <c r="B967" s="184"/>
      <c r="C967" s="13"/>
      <c r="D967" s="185" t="s">
        <v>160</v>
      </c>
      <c r="E967" s="186" t="s">
        <v>1</v>
      </c>
      <c r="F967" s="187" t="s">
        <v>1347</v>
      </c>
      <c r="G967" s="13"/>
      <c r="H967" s="186" t="s">
        <v>1</v>
      </c>
      <c r="I967" s="188"/>
      <c r="J967" s="13"/>
      <c r="K967" s="13"/>
      <c r="L967" s="184"/>
      <c r="M967" s="189"/>
      <c r="N967" s="190"/>
      <c r="O967" s="190"/>
      <c r="P967" s="190"/>
      <c r="Q967" s="190"/>
      <c r="R967" s="190"/>
      <c r="S967" s="190"/>
      <c r="T967" s="191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186" t="s">
        <v>160</v>
      </c>
      <c r="AU967" s="186" t="s">
        <v>158</v>
      </c>
      <c r="AV967" s="13" t="s">
        <v>85</v>
      </c>
      <c r="AW967" s="13" t="s">
        <v>32</v>
      </c>
      <c r="AX967" s="13" t="s">
        <v>77</v>
      </c>
      <c r="AY967" s="186" t="s">
        <v>150</v>
      </c>
    </row>
    <row r="968" s="14" customFormat="1">
      <c r="A968" s="14"/>
      <c r="B968" s="192"/>
      <c r="C968" s="14"/>
      <c r="D968" s="185" t="s">
        <v>160</v>
      </c>
      <c r="E968" s="193" t="s">
        <v>1</v>
      </c>
      <c r="F968" s="194" t="s">
        <v>1348</v>
      </c>
      <c r="G968" s="14"/>
      <c r="H968" s="195">
        <v>0.123</v>
      </c>
      <c r="I968" s="196"/>
      <c r="J968" s="14"/>
      <c r="K968" s="14"/>
      <c r="L968" s="192"/>
      <c r="M968" s="197"/>
      <c r="N968" s="198"/>
      <c r="O968" s="198"/>
      <c r="P968" s="198"/>
      <c r="Q968" s="198"/>
      <c r="R968" s="198"/>
      <c r="S968" s="198"/>
      <c r="T968" s="19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193" t="s">
        <v>160</v>
      </c>
      <c r="AU968" s="193" t="s">
        <v>158</v>
      </c>
      <c r="AV968" s="14" t="s">
        <v>158</v>
      </c>
      <c r="AW968" s="14" t="s">
        <v>32</v>
      </c>
      <c r="AX968" s="14" t="s">
        <v>77</v>
      </c>
      <c r="AY968" s="193" t="s">
        <v>150</v>
      </c>
    </row>
    <row r="969" s="13" customFormat="1">
      <c r="A969" s="13"/>
      <c r="B969" s="184"/>
      <c r="C969" s="13"/>
      <c r="D969" s="185" t="s">
        <v>160</v>
      </c>
      <c r="E969" s="186" t="s">
        <v>1</v>
      </c>
      <c r="F969" s="187" t="s">
        <v>1349</v>
      </c>
      <c r="G969" s="13"/>
      <c r="H969" s="186" t="s">
        <v>1</v>
      </c>
      <c r="I969" s="188"/>
      <c r="J969" s="13"/>
      <c r="K969" s="13"/>
      <c r="L969" s="184"/>
      <c r="M969" s="189"/>
      <c r="N969" s="190"/>
      <c r="O969" s="190"/>
      <c r="P969" s="190"/>
      <c r="Q969" s="190"/>
      <c r="R969" s="190"/>
      <c r="S969" s="190"/>
      <c r="T969" s="191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186" t="s">
        <v>160</v>
      </c>
      <c r="AU969" s="186" t="s">
        <v>158</v>
      </c>
      <c r="AV969" s="13" t="s">
        <v>85</v>
      </c>
      <c r="AW969" s="13" t="s">
        <v>32</v>
      </c>
      <c r="AX969" s="13" t="s">
        <v>77</v>
      </c>
      <c r="AY969" s="186" t="s">
        <v>150</v>
      </c>
    </row>
    <row r="970" s="14" customFormat="1">
      <c r="A970" s="14"/>
      <c r="B970" s="192"/>
      <c r="C970" s="14"/>
      <c r="D970" s="185" t="s">
        <v>160</v>
      </c>
      <c r="E970" s="193" t="s">
        <v>1</v>
      </c>
      <c r="F970" s="194" t="s">
        <v>1350</v>
      </c>
      <c r="G970" s="14"/>
      <c r="H970" s="195">
        <v>0.012</v>
      </c>
      <c r="I970" s="196"/>
      <c r="J970" s="14"/>
      <c r="K970" s="14"/>
      <c r="L970" s="192"/>
      <c r="M970" s="197"/>
      <c r="N970" s="198"/>
      <c r="O970" s="198"/>
      <c r="P970" s="198"/>
      <c r="Q970" s="198"/>
      <c r="R970" s="198"/>
      <c r="S970" s="198"/>
      <c r="T970" s="19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193" t="s">
        <v>160</v>
      </c>
      <c r="AU970" s="193" t="s">
        <v>158</v>
      </c>
      <c r="AV970" s="14" t="s">
        <v>158</v>
      </c>
      <c r="AW970" s="14" t="s">
        <v>32</v>
      </c>
      <c r="AX970" s="14" t="s">
        <v>77</v>
      </c>
      <c r="AY970" s="193" t="s">
        <v>150</v>
      </c>
    </row>
    <row r="971" s="13" customFormat="1">
      <c r="A971" s="13"/>
      <c r="B971" s="184"/>
      <c r="C971" s="13"/>
      <c r="D971" s="185" t="s">
        <v>160</v>
      </c>
      <c r="E971" s="186" t="s">
        <v>1</v>
      </c>
      <c r="F971" s="187" t="s">
        <v>1351</v>
      </c>
      <c r="G971" s="13"/>
      <c r="H971" s="186" t="s">
        <v>1</v>
      </c>
      <c r="I971" s="188"/>
      <c r="J971" s="13"/>
      <c r="K971" s="13"/>
      <c r="L971" s="184"/>
      <c r="M971" s="189"/>
      <c r="N971" s="190"/>
      <c r="O971" s="190"/>
      <c r="P971" s="190"/>
      <c r="Q971" s="190"/>
      <c r="R971" s="190"/>
      <c r="S971" s="190"/>
      <c r="T971" s="191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186" t="s">
        <v>160</v>
      </c>
      <c r="AU971" s="186" t="s">
        <v>158</v>
      </c>
      <c r="AV971" s="13" t="s">
        <v>85</v>
      </c>
      <c r="AW971" s="13" t="s">
        <v>32</v>
      </c>
      <c r="AX971" s="13" t="s">
        <v>77</v>
      </c>
      <c r="AY971" s="186" t="s">
        <v>150</v>
      </c>
    </row>
    <row r="972" s="14" customFormat="1">
      <c r="A972" s="14"/>
      <c r="B972" s="192"/>
      <c r="C972" s="14"/>
      <c r="D972" s="185" t="s">
        <v>160</v>
      </c>
      <c r="E972" s="193" t="s">
        <v>1</v>
      </c>
      <c r="F972" s="194" t="s">
        <v>1350</v>
      </c>
      <c r="G972" s="14"/>
      <c r="H972" s="195">
        <v>0.012</v>
      </c>
      <c r="I972" s="196"/>
      <c r="J972" s="14"/>
      <c r="K972" s="14"/>
      <c r="L972" s="192"/>
      <c r="M972" s="197"/>
      <c r="N972" s="198"/>
      <c r="O972" s="198"/>
      <c r="P972" s="198"/>
      <c r="Q972" s="198"/>
      <c r="R972" s="198"/>
      <c r="S972" s="198"/>
      <c r="T972" s="19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193" t="s">
        <v>160</v>
      </c>
      <c r="AU972" s="193" t="s">
        <v>158</v>
      </c>
      <c r="AV972" s="14" t="s">
        <v>158</v>
      </c>
      <c r="AW972" s="14" t="s">
        <v>32</v>
      </c>
      <c r="AX972" s="14" t="s">
        <v>77</v>
      </c>
      <c r="AY972" s="193" t="s">
        <v>150</v>
      </c>
    </row>
    <row r="973" s="15" customFormat="1">
      <c r="A973" s="15"/>
      <c r="B973" s="200"/>
      <c r="C973" s="15"/>
      <c r="D973" s="185" t="s">
        <v>160</v>
      </c>
      <c r="E973" s="201" t="s">
        <v>1</v>
      </c>
      <c r="F973" s="202" t="s">
        <v>163</v>
      </c>
      <c r="G973" s="15"/>
      <c r="H973" s="203">
        <v>0.27600000000000004</v>
      </c>
      <c r="I973" s="204"/>
      <c r="J973" s="15"/>
      <c r="K973" s="15"/>
      <c r="L973" s="200"/>
      <c r="M973" s="205"/>
      <c r="N973" s="206"/>
      <c r="O973" s="206"/>
      <c r="P973" s="206"/>
      <c r="Q973" s="206"/>
      <c r="R973" s="206"/>
      <c r="S973" s="206"/>
      <c r="T973" s="207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01" t="s">
        <v>160</v>
      </c>
      <c r="AU973" s="201" t="s">
        <v>158</v>
      </c>
      <c r="AV973" s="15" t="s">
        <v>157</v>
      </c>
      <c r="AW973" s="15" t="s">
        <v>32</v>
      </c>
      <c r="AX973" s="15" t="s">
        <v>85</v>
      </c>
      <c r="AY973" s="201" t="s">
        <v>150</v>
      </c>
    </row>
    <row r="974" s="2" customFormat="1" ht="24.15" customHeight="1">
      <c r="A974" s="37"/>
      <c r="B974" s="170"/>
      <c r="C974" s="171" t="s">
        <v>1352</v>
      </c>
      <c r="D974" s="171" t="s">
        <v>152</v>
      </c>
      <c r="E974" s="172" t="s">
        <v>1353</v>
      </c>
      <c r="F974" s="173" t="s">
        <v>1354</v>
      </c>
      <c r="G974" s="174" t="s">
        <v>210</v>
      </c>
      <c r="H974" s="175">
        <v>7.131</v>
      </c>
      <c r="I974" s="176"/>
      <c r="J974" s="177">
        <f>ROUND(I974*H974,2)</f>
        <v>0</v>
      </c>
      <c r="K974" s="173" t="s">
        <v>156</v>
      </c>
      <c r="L974" s="38"/>
      <c r="M974" s="178" t="s">
        <v>1</v>
      </c>
      <c r="N974" s="179" t="s">
        <v>43</v>
      </c>
      <c r="O974" s="76"/>
      <c r="P974" s="180">
        <f>O974*H974</f>
        <v>0</v>
      </c>
      <c r="Q974" s="180">
        <v>0</v>
      </c>
      <c r="R974" s="180">
        <f>Q974*H974</f>
        <v>0</v>
      </c>
      <c r="S974" s="180">
        <v>0</v>
      </c>
      <c r="T974" s="181">
        <f>S974*H974</f>
        <v>0</v>
      </c>
      <c r="U974" s="37"/>
      <c r="V974" s="37"/>
      <c r="W974" s="37"/>
      <c r="X974" s="37"/>
      <c r="Y974" s="37"/>
      <c r="Z974" s="37"/>
      <c r="AA974" s="37"/>
      <c r="AB974" s="37"/>
      <c r="AC974" s="37"/>
      <c r="AD974" s="37"/>
      <c r="AE974" s="37"/>
      <c r="AR974" s="182" t="s">
        <v>243</v>
      </c>
      <c r="AT974" s="182" t="s">
        <v>152</v>
      </c>
      <c r="AU974" s="182" t="s">
        <v>158</v>
      </c>
      <c r="AY974" s="18" t="s">
        <v>150</v>
      </c>
      <c r="BE974" s="183">
        <f>IF(N974="základní",J974,0)</f>
        <v>0</v>
      </c>
      <c r="BF974" s="183">
        <f>IF(N974="snížená",J974,0)</f>
        <v>0</v>
      </c>
      <c r="BG974" s="183">
        <f>IF(N974="zákl. přenesená",J974,0)</f>
        <v>0</v>
      </c>
      <c r="BH974" s="183">
        <f>IF(N974="sníž. přenesená",J974,0)</f>
        <v>0</v>
      </c>
      <c r="BI974" s="183">
        <f>IF(N974="nulová",J974,0)</f>
        <v>0</v>
      </c>
      <c r="BJ974" s="18" t="s">
        <v>158</v>
      </c>
      <c r="BK974" s="183">
        <f>ROUND(I974*H974,2)</f>
        <v>0</v>
      </c>
      <c r="BL974" s="18" t="s">
        <v>243</v>
      </c>
      <c r="BM974" s="182" t="s">
        <v>1355</v>
      </c>
    </row>
    <row r="975" s="12" customFormat="1" ht="22.8" customHeight="1">
      <c r="A975" s="12"/>
      <c r="B975" s="157"/>
      <c r="C975" s="12"/>
      <c r="D975" s="158" t="s">
        <v>76</v>
      </c>
      <c r="E975" s="168" t="s">
        <v>1356</v>
      </c>
      <c r="F975" s="168" t="s">
        <v>1357</v>
      </c>
      <c r="G975" s="12"/>
      <c r="H975" s="12"/>
      <c r="I975" s="160"/>
      <c r="J975" s="169">
        <f>BK975</f>
        <v>0</v>
      </c>
      <c r="K975" s="12"/>
      <c r="L975" s="157"/>
      <c r="M975" s="162"/>
      <c r="N975" s="163"/>
      <c r="O975" s="163"/>
      <c r="P975" s="164">
        <f>SUM(P976:P1022)</f>
        <v>0</v>
      </c>
      <c r="Q975" s="163"/>
      <c r="R975" s="164">
        <f>SUM(R976:R1022)</f>
        <v>3.92904832</v>
      </c>
      <c r="S975" s="163"/>
      <c r="T975" s="165">
        <f>SUM(T976:T1022)</f>
        <v>0</v>
      </c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R975" s="158" t="s">
        <v>158</v>
      </c>
      <c r="AT975" s="166" t="s">
        <v>76</v>
      </c>
      <c r="AU975" s="166" t="s">
        <v>85</v>
      </c>
      <c r="AY975" s="158" t="s">
        <v>150</v>
      </c>
      <c r="BK975" s="167">
        <f>SUM(BK976:BK1022)</f>
        <v>0</v>
      </c>
    </row>
    <row r="976" s="2" customFormat="1" ht="16.5" customHeight="1">
      <c r="A976" s="37"/>
      <c r="B976" s="170"/>
      <c r="C976" s="171" t="s">
        <v>1358</v>
      </c>
      <c r="D976" s="171" t="s">
        <v>152</v>
      </c>
      <c r="E976" s="172" t="s">
        <v>1359</v>
      </c>
      <c r="F976" s="173" t="s">
        <v>1360</v>
      </c>
      <c r="G976" s="174" t="s">
        <v>155</v>
      </c>
      <c r="H976" s="175">
        <v>96.79</v>
      </c>
      <c r="I976" s="176"/>
      <c r="J976" s="177">
        <f>ROUND(I976*H976,2)</f>
        <v>0</v>
      </c>
      <c r="K976" s="173" t="s">
        <v>156</v>
      </c>
      <c r="L976" s="38"/>
      <c r="M976" s="178" t="s">
        <v>1</v>
      </c>
      <c r="N976" s="179" t="s">
        <v>43</v>
      </c>
      <c r="O976" s="76"/>
      <c r="P976" s="180">
        <f>O976*H976</f>
        <v>0</v>
      </c>
      <c r="Q976" s="180">
        <v>0</v>
      </c>
      <c r="R976" s="180">
        <f>Q976*H976</f>
        <v>0</v>
      </c>
      <c r="S976" s="180">
        <v>0</v>
      </c>
      <c r="T976" s="181">
        <f>S976*H976</f>
        <v>0</v>
      </c>
      <c r="U976" s="37"/>
      <c r="V976" s="37"/>
      <c r="W976" s="37"/>
      <c r="X976" s="37"/>
      <c r="Y976" s="37"/>
      <c r="Z976" s="37"/>
      <c r="AA976" s="37"/>
      <c r="AB976" s="37"/>
      <c r="AC976" s="37"/>
      <c r="AD976" s="37"/>
      <c r="AE976" s="37"/>
      <c r="AR976" s="182" t="s">
        <v>243</v>
      </c>
      <c r="AT976" s="182" t="s">
        <v>152</v>
      </c>
      <c r="AU976" s="182" t="s">
        <v>158</v>
      </c>
      <c r="AY976" s="18" t="s">
        <v>150</v>
      </c>
      <c r="BE976" s="183">
        <f>IF(N976="základní",J976,0)</f>
        <v>0</v>
      </c>
      <c r="BF976" s="183">
        <f>IF(N976="snížená",J976,0)</f>
        <v>0</v>
      </c>
      <c r="BG976" s="183">
        <f>IF(N976="zákl. přenesená",J976,0)</f>
        <v>0</v>
      </c>
      <c r="BH976" s="183">
        <f>IF(N976="sníž. přenesená",J976,0)</f>
        <v>0</v>
      </c>
      <c r="BI976" s="183">
        <f>IF(N976="nulová",J976,0)</f>
        <v>0</v>
      </c>
      <c r="BJ976" s="18" t="s">
        <v>158</v>
      </c>
      <c r="BK976" s="183">
        <f>ROUND(I976*H976,2)</f>
        <v>0</v>
      </c>
      <c r="BL976" s="18" t="s">
        <v>243</v>
      </c>
      <c r="BM976" s="182" t="s">
        <v>1361</v>
      </c>
    </row>
    <row r="977" s="13" customFormat="1">
      <c r="A977" s="13"/>
      <c r="B977" s="184"/>
      <c r="C977" s="13"/>
      <c r="D977" s="185" t="s">
        <v>160</v>
      </c>
      <c r="E977" s="186" t="s">
        <v>1</v>
      </c>
      <c r="F977" s="187" t="s">
        <v>1362</v>
      </c>
      <c r="G977" s="13"/>
      <c r="H977" s="186" t="s">
        <v>1</v>
      </c>
      <c r="I977" s="188"/>
      <c r="J977" s="13"/>
      <c r="K977" s="13"/>
      <c r="L977" s="184"/>
      <c r="M977" s="189"/>
      <c r="N977" s="190"/>
      <c r="O977" s="190"/>
      <c r="P977" s="190"/>
      <c r="Q977" s="190"/>
      <c r="R977" s="190"/>
      <c r="S977" s="190"/>
      <c r="T977" s="191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186" t="s">
        <v>160</v>
      </c>
      <c r="AU977" s="186" t="s">
        <v>158</v>
      </c>
      <c r="AV977" s="13" t="s">
        <v>85</v>
      </c>
      <c r="AW977" s="13" t="s">
        <v>32</v>
      </c>
      <c r="AX977" s="13" t="s">
        <v>77</v>
      </c>
      <c r="AY977" s="186" t="s">
        <v>150</v>
      </c>
    </row>
    <row r="978" s="14" customFormat="1">
      <c r="A978" s="14"/>
      <c r="B978" s="192"/>
      <c r="C978" s="14"/>
      <c r="D978" s="185" t="s">
        <v>160</v>
      </c>
      <c r="E978" s="193" t="s">
        <v>1</v>
      </c>
      <c r="F978" s="194" t="s">
        <v>1363</v>
      </c>
      <c r="G978" s="14"/>
      <c r="H978" s="195">
        <v>19.8</v>
      </c>
      <c r="I978" s="196"/>
      <c r="J978" s="14"/>
      <c r="K978" s="14"/>
      <c r="L978" s="192"/>
      <c r="M978" s="197"/>
      <c r="N978" s="198"/>
      <c r="O978" s="198"/>
      <c r="P978" s="198"/>
      <c r="Q978" s="198"/>
      <c r="R978" s="198"/>
      <c r="S978" s="198"/>
      <c r="T978" s="19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193" t="s">
        <v>160</v>
      </c>
      <c r="AU978" s="193" t="s">
        <v>158</v>
      </c>
      <c r="AV978" s="14" t="s">
        <v>158</v>
      </c>
      <c r="AW978" s="14" t="s">
        <v>32</v>
      </c>
      <c r="AX978" s="14" t="s">
        <v>77</v>
      </c>
      <c r="AY978" s="193" t="s">
        <v>150</v>
      </c>
    </row>
    <row r="979" s="14" customFormat="1">
      <c r="A979" s="14"/>
      <c r="B979" s="192"/>
      <c r="C979" s="14"/>
      <c r="D979" s="185" t="s">
        <v>160</v>
      </c>
      <c r="E979" s="193" t="s">
        <v>1</v>
      </c>
      <c r="F979" s="194" t="s">
        <v>1364</v>
      </c>
      <c r="G979" s="14"/>
      <c r="H979" s="195">
        <v>30.1</v>
      </c>
      <c r="I979" s="196"/>
      <c r="J979" s="14"/>
      <c r="K979" s="14"/>
      <c r="L979" s="192"/>
      <c r="M979" s="197"/>
      <c r="N979" s="198"/>
      <c r="O979" s="198"/>
      <c r="P979" s="198"/>
      <c r="Q979" s="198"/>
      <c r="R979" s="198"/>
      <c r="S979" s="198"/>
      <c r="T979" s="19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193" t="s">
        <v>160</v>
      </c>
      <c r="AU979" s="193" t="s">
        <v>158</v>
      </c>
      <c r="AV979" s="14" t="s">
        <v>158</v>
      </c>
      <c r="AW979" s="14" t="s">
        <v>32</v>
      </c>
      <c r="AX979" s="14" t="s">
        <v>77</v>
      </c>
      <c r="AY979" s="193" t="s">
        <v>150</v>
      </c>
    </row>
    <row r="980" s="13" customFormat="1">
      <c r="A980" s="13"/>
      <c r="B980" s="184"/>
      <c r="C980" s="13"/>
      <c r="D980" s="185" t="s">
        <v>160</v>
      </c>
      <c r="E980" s="186" t="s">
        <v>1</v>
      </c>
      <c r="F980" s="187" t="s">
        <v>1365</v>
      </c>
      <c r="G980" s="13"/>
      <c r="H980" s="186" t="s">
        <v>1</v>
      </c>
      <c r="I980" s="188"/>
      <c r="J980" s="13"/>
      <c r="K980" s="13"/>
      <c r="L980" s="184"/>
      <c r="M980" s="189"/>
      <c r="N980" s="190"/>
      <c r="O980" s="190"/>
      <c r="P980" s="190"/>
      <c r="Q980" s="190"/>
      <c r="R980" s="190"/>
      <c r="S980" s="190"/>
      <c r="T980" s="191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186" t="s">
        <v>160</v>
      </c>
      <c r="AU980" s="186" t="s">
        <v>158</v>
      </c>
      <c r="AV980" s="13" t="s">
        <v>85</v>
      </c>
      <c r="AW980" s="13" t="s">
        <v>32</v>
      </c>
      <c r="AX980" s="13" t="s">
        <v>77</v>
      </c>
      <c r="AY980" s="186" t="s">
        <v>150</v>
      </c>
    </row>
    <row r="981" s="14" customFormat="1">
      <c r="A981" s="14"/>
      <c r="B981" s="192"/>
      <c r="C981" s="14"/>
      <c r="D981" s="185" t="s">
        <v>160</v>
      </c>
      <c r="E981" s="193" t="s">
        <v>1</v>
      </c>
      <c r="F981" s="194" t="s">
        <v>1366</v>
      </c>
      <c r="G981" s="14"/>
      <c r="H981" s="195">
        <v>46.89</v>
      </c>
      <c r="I981" s="196"/>
      <c r="J981" s="14"/>
      <c r="K981" s="14"/>
      <c r="L981" s="192"/>
      <c r="M981" s="197"/>
      <c r="N981" s="198"/>
      <c r="O981" s="198"/>
      <c r="P981" s="198"/>
      <c r="Q981" s="198"/>
      <c r="R981" s="198"/>
      <c r="S981" s="198"/>
      <c r="T981" s="19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193" t="s">
        <v>160</v>
      </c>
      <c r="AU981" s="193" t="s">
        <v>158</v>
      </c>
      <c r="AV981" s="14" t="s">
        <v>158</v>
      </c>
      <c r="AW981" s="14" t="s">
        <v>32</v>
      </c>
      <c r="AX981" s="14" t="s">
        <v>77</v>
      </c>
      <c r="AY981" s="193" t="s">
        <v>150</v>
      </c>
    </row>
    <row r="982" s="15" customFormat="1">
      <c r="A982" s="15"/>
      <c r="B982" s="200"/>
      <c r="C982" s="15"/>
      <c r="D982" s="185" t="s">
        <v>160</v>
      </c>
      <c r="E982" s="201" t="s">
        <v>1</v>
      </c>
      <c r="F982" s="202" t="s">
        <v>163</v>
      </c>
      <c r="G982" s="15"/>
      <c r="H982" s="203">
        <v>96.79</v>
      </c>
      <c r="I982" s="204"/>
      <c r="J982" s="15"/>
      <c r="K982" s="15"/>
      <c r="L982" s="200"/>
      <c r="M982" s="205"/>
      <c r="N982" s="206"/>
      <c r="O982" s="206"/>
      <c r="P982" s="206"/>
      <c r="Q982" s="206"/>
      <c r="R982" s="206"/>
      <c r="S982" s="206"/>
      <c r="T982" s="207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01" t="s">
        <v>160</v>
      </c>
      <c r="AU982" s="201" t="s">
        <v>158</v>
      </c>
      <c r="AV982" s="15" t="s">
        <v>157</v>
      </c>
      <c r="AW982" s="15" t="s">
        <v>32</v>
      </c>
      <c r="AX982" s="15" t="s">
        <v>85</v>
      </c>
      <c r="AY982" s="201" t="s">
        <v>150</v>
      </c>
    </row>
    <row r="983" s="2" customFormat="1" ht="16.5" customHeight="1">
      <c r="A983" s="37"/>
      <c r="B983" s="170"/>
      <c r="C983" s="171" t="s">
        <v>1367</v>
      </c>
      <c r="D983" s="171" t="s">
        <v>152</v>
      </c>
      <c r="E983" s="172" t="s">
        <v>1368</v>
      </c>
      <c r="F983" s="173" t="s">
        <v>1369</v>
      </c>
      <c r="G983" s="174" t="s">
        <v>155</v>
      </c>
      <c r="H983" s="175">
        <v>96.79</v>
      </c>
      <c r="I983" s="176"/>
      <c r="J983" s="177">
        <f>ROUND(I983*H983,2)</f>
        <v>0</v>
      </c>
      <c r="K983" s="173" t="s">
        <v>156</v>
      </c>
      <c r="L983" s="38"/>
      <c r="M983" s="178" t="s">
        <v>1</v>
      </c>
      <c r="N983" s="179" t="s">
        <v>43</v>
      </c>
      <c r="O983" s="76"/>
      <c r="P983" s="180">
        <f>O983*H983</f>
        <v>0</v>
      </c>
      <c r="Q983" s="180">
        <v>0.00029999999999999996</v>
      </c>
      <c r="R983" s="180">
        <f>Q983*H983</f>
        <v>0.029037</v>
      </c>
      <c r="S983" s="180">
        <v>0</v>
      </c>
      <c r="T983" s="181">
        <f>S983*H983</f>
        <v>0</v>
      </c>
      <c r="U983" s="37"/>
      <c r="V983" s="37"/>
      <c r="W983" s="37"/>
      <c r="X983" s="37"/>
      <c r="Y983" s="37"/>
      <c r="Z983" s="37"/>
      <c r="AA983" s="37"/>
      <c r="AB983" s="37"/>
      <c r="AC983" s="37"/>
      <c r="AD983" s="37"/>
      <c r="AE983" s="37"/>
      <c r="AR983" s="182" t="s">
        <v>243</v>
      </c>
      <c r="AT983" s="182" t="s">
        <v>152</v>
      </c>
      <c r="AU983" s="182" t="s">
        <v>158</v>
      </c>
      <c r="AY983" s="18" t="s">
        <v>150</v>
      </c>
      <c r="BE983" s="183">
        <f>IF(N983="základní",J983,0)</f>
        <v>0</v>
      </c>
      <c r="BF983" s="183">
        <f>IF(N983="snížená",J983,0)</f>
        <v>0</v>
      </c>
      <c r="BG983" s="183">
        <f>IF(N983="zákl. přenesená",J983,0)</f>
        <v>0</v>
      </c>
      <c r="BH983" s="183">
        <f>IF(N983="sníž. přenesená",J983,0)</f>
        <v>0</v>
      </c>
      <c r="BI983" s="183">
        <f>IF(N983="nulová",J983,0)</f>
        <v>0</v>
      </c>
      <c r="BJ983" s="18" t="s">
        <v>158</v>
      </c>
      <c r="BK983" s="183">
        <f>ROUND(I983*H983,2)</f>
        <v>0</v>
      </c>
      <c r="BL983" s="18" t="s">
        <v>243</v>
      </c>
      <c r="BM983" s="182" t="s">
        <v>1370</v>
      </c>
    </row>
    <row r="984" s="13" customFormat="1">
      <c r="A984" s="13"/>
      <c r="B984" s="184"/>
      <c r="C984" s="13"/>
      <c r="D984" s="185" t="s">
        <v>160</v>
      </c>
      <c r="E984" s="186" t="s">
        <v>1</v>
      </c>
      <c r="F984" s="187" t="s">
        <v>1362</v>
      </c>
      <c r="G984" s="13"/>
      <c r="H984" s="186" t="s">
        <v>1</v>
      </c>
      <c r="I984" s="188"/>
      <c r="J984" s="13"/>
      <c r="K984" s="13"/>
      <c r="L984" s="184"/>
      <c r="M984" s="189"/>
      <c r="N984" s="190"/>
      <c r="O984" s="190"/>
      <c r="P984" s="190"/>
      <c r="Q984" s="190"/>
      <c r="R984" s="190"/>
      <c r="S984" s="190"/>
      <c r="T984" s="191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186" t="s">
        <v>160</v>
      </c>
      <c r="AU984" s="186" t="s">
        <v>158</v>
      </c>
      <c r="AV984" s="13" t="s">
        <v>85</v>
      </c>
      <c r="AW984" s="13" t="s">
        <v>32</v>
      </c>
      <c r="AX984" s="13" t="s">
        <v>77</v>
      </c>
      <c r="AY984" s="186" t="s">
        <v>150</v>
      </c>
    </row>
    <row r="985" s="14" customFormat="1">
      <c r="A985" s="14"/>
      <c r="B985" s="192"/>
      <c r="C985" s="14"/>
      <c r="D985" s="185" t="s">
        <v>160</v>
      </c>
      <c r="E985" s="193" t="s">
        <v>1</v>
      </c>
      <c r="F985" s="194" t="s">
        <v>1363</v>
      </c>
      <c r="G985" s="14"/>
      <c r="H985" s="195">
        <v>19.8</v>
      </c>
      <c r="I985" s="196"/>
      <c r="J985" s="14"/>
      <c r="K985" s="14"/>
      <c r="L985" s="192"/>
      <c r="M985" s="197"/>
      <c r="N985" s="198"/>
      <c r="O985" s="198"/>
      <c r="P985" s="198"/>
      <c r="Q985" s="198"/>
      <c r="R985" s="198"/>
      <c r="S985" s="198"/>
      <c r="T985" s="19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193" t="s">
        <v>160</v>
      </c>
      <c r="AU985" s="193" t="s">
        <v>158</v>
      </c>
      <c r="AV985" s="14" t="s">
        <v>158</v>
      </c>
      <c r="AW985" s="14" t="s">
        <v>32</v>
      </c>
      <c r="AX985" s="14" t="s">
        <v>77</v>
      </c>
      <c r="AY985" s="193" t="s">
        <v>150</v>
      </c>
    </row>
    <row r="986" s="14" customFormat="1">
      <c r="A986" s="14"/>
      <c r="B986" s="192"/>
      <c r="C986" s="14"/>
      <c r="D986" s="185" t="s">
        <v>160</v>
      </c>
      <c r="E986" s="193" t="s">
        <v>1</v>
      </c>
      <c r="F986" s="194" t="s">
        <v>1364</v>
      </c>
      <c r="G986" s="14"/>
      <c r="H986" s="195">
        <v>30.1</v>
      </c>
      <c r="I986" s="196"/>
      <c r="J986" s="14"/>
      <c r="K986" s="14"/>
      <c r="L986" s="192"/>
      <c r="M986" s="197"/>
      <c r="N986" s="198"/>
      <c r="O986" s="198"/>
      <c r="P986" s="198"/>
      <c r="Q986" s="198"/>
      <c r="R986" s="198"/>
      <c r="S986" s="198"/>
      <c r="T986" s="19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193" t="s">
        <v>160</v>
      </c>
      <c r="AU986" s="193" t="s">
        <v>158</v>
      </c>
      <c r="AV986" s="14" t="s">
        <v>158</v>
      </c>
      <c r="AW986" s="14" t="s">
        <v>32</v>
      </c>
      <c r="AX986" s="14" t="s">
        <v>77</v>
      </c>
      <c r="AY986" s="193" t="s">
        <v>150</v>
      </c>
    </row>
    <row r="987" s="13" customFormat="1">
      <c r="A987" s="13"/>
      <c r="B987" s="184"/>
      <c r="C987" s="13"/>
      <c r="D987" s="185" t="s">
        <v>160</v>
      </c>
      <c r="E987" s="186" t="s">
        <v>1</v>
      </c>
      <c r="F987" s="187" t="s">
        <v>1365</v>
      </c>
      <c r="G987" s="13"/>
      <c r="H987" s="186" t="s">
        <v>1</v>
      </c>
      <c r="I987" s="188"/>
      <c r="J987" s="13"/>
      <c r="K987" s="13"/>
      <c r="L987" s="184"/>
      <c r="M987" s="189"/>
      <c r="N987" s="190"/>
      <c r="O987" s="190"/>
      <c r="P987" s="190"/>
      <c r="Q987" s="190"/>
      <c r="R987" s="190"/>
      <c r="S987" s="190"/>
      <c r="T987" s="191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186" t="s">
        <v>160</v>
      </c>
      <c r="AU987" s="186" t="s">
        <v>158</v>
      </c>
      <c r="AV987" s="13" t="s">
        <v>85</v>
      </c>
      <c r="AW987" s="13" t="s">
        <v>32</v>
      </c>
      <c r="AX987" s="13" t="s">
        <v>77</v>
      </c>
      <c r="AY987" s="186" t="s">
        <v>150</v>
      </c>
    </row>
    <row r="988" s="14" customFormat="1">
      <c r="A988" s="14"/>
      <c r="B988" s="192"/>
      <c r="C988" s="14"/>
      <c r="D988" s="185" t="s">
        <v>160</v>
      </c>
      <c r="E988" s="193" t="s">
        <v>1</v>
      </c>
      <c r="F988" s="194" t="s">
        <v>1366</v>
      </c>
      <c r="G988" s="14"/>
      <c r="H988" s="195">
        <v>46.89</v>
      </c>
      <c r="I988" s="196"/>
      <c r="J988" s="14"/>
      <c r="K988" s="14"/>
      <c r="L988" s="192"/>
      <c r="M988" s="197"/>
      <c r="N988" s="198"/>
      <c r="O988" s="198"/>
      <c r="P988" s="198"/>
      <c r="Q988" s="198"/>
      <c r="R988" s="198"/>
      <c r="S988" s="198"/>
      <c r="T988" s="19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193" t="s">
        <v>160</v>
      </c>
      <c r="AU988" s="193" t="s">
        <v>158</v>
      </c>
      <c r="AV988" s="14" t="s">
        <v>158</v>
      </c>
      <c r="AW988" s="14" t="s">
        <v>32</v>
      </c>
      <c r="AX988" s="14" t="s">
        <v>77</v>
      </c>
      <c r="AY988" s="193" t="s">
        <v>150</v>
      </c>
    </row>
    <row r="989" s="15" customFormat="1">
      <c r="A989" s="15"/>
      <c r="B989" s="200"/>
      <c r="C989" s="15"/>
      <c r="D989" s="185" t="s">
        <v>160</v>
      </c>
      <c r="E989" s="201" t="s">
        <v>1</v>
      </c>
      <c r="F989" s="202" t="s">
        <v>163</v>
      </c>
      <c r="G989" s="15"/>
      <c r="H989" s="203">
        <v>96.79</v>
      </c>
      <c r="I989" s="204"/>
      <c r="J989" s="15"/>
      <c r="K989" s="15"/>
      <c r="L989" s="200"/>
      <c r="M989" s="205"/>
      <c r="N989" s="206"/>
      <c r="O989" s="206"/>
      <c r="P989" s="206"/>
      <c r="Q989" s="206"/>
      <c r="R989" s="206"/>
      <c r="S989" s="206"/>
      <c r="T989" s="207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01" t="s">
        <v>160</v>
      </c>
      <c r="AU989" s="201" t="s">
        <v>158</v>
      </c>
      <c r="AV989" s="15" t="s">
        <v>157</v>
      </c>
      <c r="AW989" s="15" t="s">
        <v>32</v>
      </c>
      <c r="AX989" s="15" t="s">
        <v>85</v>
      </c>
      <c r="AY989" s="201" t="s">
        <v>150</v>
      </c>
    </row>
    <row r="990" s="2" customFormat="1" ht="33" customHeight="1">
      <c r="A990" s="37"/>
      <c r="B990" s="170"/>
      <c r="C990" s="171" t="s">
        <v>1371</v>
      </c>
      <c r="D990" s="171" t="s">
        <v>152</v>
      </c>
      <c r="E990" s="172" t="s">
        <v>1372</v>
      </c>
      <c r="F990" s="173" t="s">
        <v>1373</v>
      </c>
      <c r="G990" s="174" t="s">
        <v>448</v>
      </c>
      <c r="H990" s="175">
        <v>35.125</v>
      </c>
      <c r="I990" s="176"/>
      <c r="J990" s="177">
        <f>ROUND(I990*H990,2)</f>
        <v>0</v>
      </c>
      <c r="K990" s="173" t="s">
        <v>156</v>
      </c>
      <c r="L990" s="38"/>
      <c r="M990" s="178" t="s">
        <v>1</v>
      </c>
      <c r="N990" s="179" t="s">
        <v>43</v>
      </c>
      <c r="O990" s="76"/>
      <c r="P990" s="180">
        <f>O990*H990</f>
        <v>0</v>
      </c>
      <c r="Q990" s="180">
        <v>0.00043</v>
      </c>
      <c r="R990" s="180">
        <f>Q990*H990</f>
        <v>0.01510375</v>
      </c>
      <c r="S990" s="180">
        <v>0</v>
      </c>
      <c r="T990" s="181">
        <f>S990*H990</f>
        <v>0</v>
      </c>
      <c r="U990" s="37"/>
      <c r="V990" s="37"/>
      <c r="W990" s="37"/>
      <c r="X990" s="37"/>
      <c r="Y990" s="37"/>
      <c r="Z990" s="37"/>
      <c r="AA990" s="37"/>
      <c r="AB990" s="37"/>
      <c r="AC990" s="37"/>
      <c r="AD990" s="37"/>
      <c r="AE990" s="37"/>
      <c r="AR990" s="182" t="s">
        <v>243</v>
      </c>
      <c r="AT990" s="182" t="s">
        <v>152</v>
      </c>
      <c r="AU990" s="182" t="s">
        <v>158</v>
      </c>
      <c r="AY990" s="18" t="s">
        <v>150</v>
      </c>
      <c r="BE990" s="183">
        <f>IF(N990="základní",J990,0)</f>
        <v>0</v>
      </c>
      <c r="BF990" s="183">
        <f>IF(N990="snížená",J990,0)</f>
        <v>0</v>
      </c>
      <c r="BG990" s="183">
        <f>IF(N990="zákl. přenesená",J990,0)</f>
        <v>0</v>
      </c>
      <c r="BH990" s="183">
        <f>IF(N990="sníž. přenesená",J990,0)</f>
        <v>0</v>
      </c>
      <c r="BI990" s="183">
        <f>IF(N990="nulová",J990,0)</f>
        <v>0</v>
      </c>
      <c r="BJ990" s="18" t="s">
        <v>158</v>
      </c>
      <c r="BK990" s="183">
        <f>ROUND(I990*H990,2)</f>
        <v>0</v>
      </c>
      <c r="BL990" s="18" t="s">
        <v>243</v>
      </c>
      <c r="BM990" s="182" t="s">
        <v>1374</v>
      </c>
    </row>
    <row r="991" s="14" customFormat="1">
      <c r="A991" s="14"/>
      <c r="B991" s="192"/>
      <c r="C991" s="14"/>
      <c r="D991" s="185" t="s">
        <v>160</v>
      </c>
      <c r="E991" s="193" t="s">
        <v>1</v>
      </c>
      <c r="F991" s="194" t="s">
        <v>1375</v>
      </c>
      <c r="G991" s="14"/>
      <c r="H991" s="195">
        <v>35.125</v>
      </c>
      <c r="I991" s="196"/>
      <c r="J991" s="14"/>
      <c r="K991" s="14"/>
      <c r="L991" s="192"/>
      <c r="M991" s="197"/>
      <c r="N991" s="198"/>
      <c r="O991" s="198"/>
      <c r="P991" s="198"/>
      <c r="Q991" s="198"/>
      <c r="R991" s="198"/>
      <c r="S991" s="198"/>
      <c r="T991" s="19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193" t="s">
        <v>160</v>
      </c>
      <c r="AU991" s="193" t="s">
        <v>158</v>
      </c>
      <c r="AV991" s="14" t="s">
        <v>158</v>
      </c>
      <c r="AW991" s="14" t="s">
        <v>32</v>
      </c>
      <c r="AX991" s="14" t="s">
        <v>77</v>
      </c>
      <c r="AY991" s="193" t="s">
        <v>150</v>
      </c>
    </row>
    <row r="992" s="15" customFormat="1">
      <c r="A992" s="15"/>
      <c r="B992" s="200"/>
      <c r="C992" s="15"/>
      <c r="D992" s="185" t="s">
        <v>160</v>
      </c>
      <c r="E992" s="201" t="s">
        <v>1</v>
      </c>
      <c r="F992" s="202" t="s">
        <v>163</v>
      </c>
      <c r="G992" s="15"/>
      <c r="H992" s="203">
        <v>35.125</v>
      </c>
      <c r="I992" s="204"/>
      <c r="J992" s="15"/>
      <c r="K992" s="15"/>
      <c r="L992" s="200"/>
      <c r="M992" s="205"/>
      <c r="N992" s="206"/>
      <c r="O992" s="206"/>
      <c r="P992" s="206"/>
      <c r="Q992" s="206"/>
      <c r="R992" s="206"/>
      <c r="S992" s="206"/>
      <c r="T992" s="207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01" t="s">
        <v>160</v>
      </c>
      <c r="AU992" s="201" t="s">
        <v>158</v>
      </c>
      <c r="AV992" s="15" t="s">
        <v>157</v>
      </c>
      <c r="AW992" s="15" t="s">
        <v>32</v>
      </c>
      <c r="AX992" s="15" t="s">
        <v>85</v>
      </c>
      <c r="AY992" s="201" t="s">
        <v>150</v>
      </c>
    </row>
    <row r="993" s="2" customFormat="1" ht="33" customHeight="1">
      <c r="A993" s="37"/>
      <c r="B993" s="170"/>
      <c r="C993" s="208" t="s">
        <v>1376</v>
      </c>
      <c r="D993" s="208" t="s">
        <v>470</v>
      </c>
      <c r="E993" s="209" t="s">
        <v>1377</v>
      </c>
      <c r="F993" s="210" t="s">
        <v>1378</v>
      </c>
      <c r="G993" s="211" t="s">
        <v>448</v>
      </c>
      <c r="H993" s="212">
        <v>38.638</v>
      </c>
      <c r="I993" s="213"/>
      <c r="J993" s="214">
        <f>ROUND(I993*H993,2)</f>
        <v>0</v>
      </c>
      <c r="K993" s="210" t="s">
        <v>156</v>
      </c>
      <c r="L993" s="215"/>
      <c r="M993" s="216" t="s">
        <v>1</v>
      </c>
      <c r="N993" s="217" t="s">
        <v>43</v>
      </c>
      <c r="O993" s="76"/>
      <c r="P993" s="180">
        <f>O993*H993</f>
        <v>0</v>
      </c>
      <c r="Q993" s="180">
        <v>0.00198</v>
      </c>
      <c r="R993" s="180">
        <f>Q993*H993</f>
        <v>0.07650324</v>
      </c>
      <c r="S993" s="180">
        <v>0</v>
      </c>
      <c r="T993" s="181">
        <f>S993*H993</f>
        <v>0</v>
      </c>
      <c r="U993" s="37"/>
      <c r="V993" s="37"/>
      <c r="W993" s="37"/>
      <c r="X993" s="37"/>
      <c r="Y993" s="37"/>
      <c r="Z993" s="37"/>
      <c r="AA993" s="37"/>
      <c r="AB993" s="37"/>
      <c r="AC993" s="37"/>
      <c r="AD993" s="37"/>
      <c r="AE993" s="37"/>
      <c r="AR993" s="182" t="s">
        <v>342</v>
      </c>
      <c r="AT993" s="182" t="s">
        <v>470</v>
      </c>
      <c r="AU993" s="182" t="s">
        <v>158</v>
      </c>
      <c r="AY993" s="18" t="s">
        <v>150</v>
      </c>
      <c r="BE993" s="183">
        <f>IF(N993="základní",J993,0)</f>
        <v>0</v>
      </c>
      <c r="BF993" s="183">
        <f>IF(N993="snížená",J993,0)</f>
        <v>0</v>
      </c>
      <c r="BG993" s="183">
        <f>IF(N993="zákl. přenesená",J993,0)</f>
        <v>0</v>
      </c>
      <c r="BH993" s="183">
        <f>IF(N993="sníž. přenesená",J993,0)</f>
        <v>0</v>
      </c>
      <c r="BI993" s="183">
        <f>IF(N993="nulová",J993,0)</f>
        <v>0</v>
      </c>
      <c r="BJ993" s="18" t="s">
        <v>158</v>
      </c>
      <c r="BK993" s="183">
        <f>ROUND(I993*H993,2)</f>
        <v>0</v>
      </c>
      <c r="BL993" s="18" t="s">
        <v>243</v>
      </c>
      <c r="BM993" s="182" t="s">
        <v>1379</v>
      </c>
    </row>
    <row r="994" s="14" customFormat="1">
      <c r="A994" s="14"/>
      <c r="B994" s="192"/>
      <c r="C994" s="14"/>
      <c r="D994" s="185" t="s">
        <v>160</v>
      </c>
      <c r="E994" s="14"/>
      <c r="F994" s="194" t="s">
        <v>1380</v>
      </c>
      <c r="G994" s="14"/>
      <c r="H994" s="195">
        <v>38.638</v>
      </c>
      <c r="I994" s="196"/>
      <c r="J994" s="14"/>
      <c r="K994" s="14"/>
      <c r="L994" s="192"/>
      <c r="M994" s="197"/>
      <c r="N994" s="198"/>
      <c r="O994" s="198"/>
      <c r="P994" s="198"/>
      <c r="Q994" s="198"/>
      <c r="R994" s="198"/>
      <c r="S994" s="198"/>
      <c r="T994" s="19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193" t="s">
        <v>160</v>
      </c>
      <c r="AU994" s="193" t="s">
        <v>158</v>
      </c>
      <c r="AV994" s="14" t="s">
        <v>158</v>
      </c>
      <c r="AW994" s="14" t="s">
        <v>3</v>
      </c>
      <c r="AX994" s="14" t="s">
        <v>85</v>
      </c>
      <c r="AY994" s="193" t="s">
        <v>150</v>
      </c>
    </row>
    <row r="995" s="2" customFormat="1" ht="37.8" customHeight="1">
      <c r="A995" s="37"/>
      <c r="B995" s="170"/>
      <c r="C995" s="171" t="s">
        <v>1381</v>
      </c>
      <c r="D995" s="171" t="s">
        <v>152</v>
      </c>
      <c r="E995" s="172" t="s">
        <v>1382</v>
      </c>
      <c r="F995" s="173" t="s">
        <v>1383</v>
      </c>
      <c r="G995" s="174" t="s">
        <v>448</v>
      </c>
      <c r="H995" s="175">
        <v>26.106</v>
      </c>
      <c r="I995" s="176"/>
      <c r="J995" s="177">
        <f>ROUND(I995*H995,2)</f>
        <v>0</v>
      </c>
      <c r="K995" s="173" t="s">
        <v>156</v>
      </c>
      <c r="L995" s="38"/>
      <c r="M995" s="178" t="s">
        <v>1</v>
      </c>
      <c r="N995" s="179" t="s">
        <v>43</v>
      </c>
      <c r="O995" s="76"/>
      <c r="P995" s="180">
        <f>O995*H995</f>
        <v>0</v>
      </c>
      <c r="Q995" s="180">
        <v>0.00043</v>
      </c>
      <c r="R995" s="180">
        <f>Q995*H995</f>
        <v>0.01122558</v>
      </c>
      <c r="S995" s="180">
        <v>0</v>
      </c>
      <c r="T995" s="181">
        <f>S995*H995</f>
        <v>0</v>
      </c>
      <c r="U995" s="37"/>
      <c r="V995" s="37"/>
      <c r="W995" s="37"/>
      <c r="X995" s="37"/>
      <c r="Y995" s="37"/>
      <c r="Z995" s="37"/>
      <c r="AA995" s="37"/>
      <c r="AB995" s="37"/>
      <c r="AC995" s="37"/>
      <c r="AD995" s="37"/>
      <c r="AE995" s="37"/>
      <c r="AR995" s="182" t="s">
        <v>243</v>
      </c>
      <c r="AT995" s="182" t="s">
        <v>152</v>
      </c>
      <c r="AU995" s="182" t="s">
        <v>158</v>
      </c>
      <c r="AY995" s="18" t="s">
        <v>150</v>
      </c>
      <c r="BE995" s="183">
        <f>IF(N995="základní",J995,0)</f>
        <v>0</v>
      </c>
      <c r="BF995" s="183">
        <f>IF(N995="snížená",J995,0)</f>
        <v>0</v>
      </c>
      <c r="BG995" s="183">
        <f>IF(N995="zákl. přenesená",J995,0)</f>
        <v>0</v>
      </c>
      <c r="BH995" s="183">
        <f>IF(N995="sníž. přenesená",J995,0)</f>
        <v>0</v>
      </c>
      <c r="BI995" s="183">
        <f>IF(N995="nulová",J995,0)</f>
        <v>0</v>
      </c>
      <c r="BJ995" s="18" t="s">
        <v>158</v>
      </c>
      <c r="BK995" s="183">
        <f>ROUND(I995*H995,2)</f>
        <v>0</v>
      </c>
      <c r="BL995" s="18" t="s">
        <v>243</v>
      </c>
      <c r="BM995" s="182" t="s">
        <v>1384</v>
      </c>
    </row>
    <row r="996" s="14" customFormat="1">
      <c r="A996" s="14"/>
      <c r="B996" s="192"/>
      <c r="C996" s="14"/>
      <c r="D996" s="185" t="s">
        <v>160</v>
      </c>
      <c r="E996" s="193" t="s">
        <v>1</v>
      </c>
      <c r="F996" s="194" t="s">
        <v>1385</v>
      </c>
      <c r="G996" s="14"/>
      <c r="H996" s="195">
        <v>26.106</v>
      </c>
      <c r="I996" s="196"/>
      <c r="J996" s="14"/>
      <c r="K996" s="14"/>
      <c r="L996" s="192"/>
      <c r="M996" s="197"/>
      <c r="N996" s="198"/>
      <c r="O996" s="198"/>
      <c r="P996" s="198"/>
      <c r="Q996" s="198"/>
      <c r="R996" s="198"/>
      <c r="S996" s="198"/>
      <c r="T996" s="19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193" t="s">
        <v>160</v>
      </c>
      <c r="AU996" s="193" t="s">
        <v>158</v>
      </c>
      <c r="AV996" s="14" t="s">
        <v>158</v>
      </c>
      <c r="AW996" s="14" t="s">
        <v>32</v>
      </c>
      <c r="AX996" s="14" t="s">
        <v>77</v>
      </c>
      <c r="AY996" s="193" t="s">
        <v>150</v>
      </c>
    </row>
    <row r="997" s="15" customFormat="1">
      <c r="A997" s="15"/>
      <c r="B997" s="200"/>
      <c r="C997" s="15"/>
      <c r="D997" s="185" t="s">
        <v>160</v>
      </c>
      <c r="E997" s="201" t="s">
        <v>1</v>
      </c>
      <c r="F997" s="202" t="s">
        <v>163</v>
      </c>
      <c r="G997" s="15"/>
      <c r="H997" s="203">
        <v>26.106</v>
      </c>
      <c r="I997" s="204"/>
      <c r="J997" s="15"/>
      <c r="K997" s="15"/>
      <c r="L997" s="200"/>
      <c r="M997" s="205"/>
      <c r="N997" s="206"/>
      <c r="O997" s="206"/>
      <c r="P997" s="206"/>
      <c r="Q997" s="206"/>
      <c r="R997" s="206"/>
      <c r="S997" s="206"/>
      <c r="T997" s="207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01" t="s">
        <v>160</v>
      </c>
      <c r="AU997" s="201" t="s">
        <v>158</v>
      </c>
      <c r="AV997" s="15" t="s">
        <v>157</v>
      </c>
      <c r="AW997" s="15" t="s">
        <v>32</v>
      </c>
      <c r="AX997" s="15" t="s">
        <v>85</v>
      </c>
      <c r="AY997" s="201" t="s">
        <v>150</v>
      </c>
    </row>
    <row r="998" s="2" customFormat="1" ht="33" customHeight="1">
      <c r="A998" s="37"/>
      <c r="B998" s="170"/>
      <c r="C998" s="208" t="s">
        <v>1386</v>
      </c>
      <c r="D998" s="208" t="s">
        <v>470</v>
      </c>
      <c r="E998" s="209" t="s">
        <v>1377</v>
      </c>
      <c r="F998" s="210" t="s">
        <v>1378</v>
      </c>
      <c r="G998" s="211" t="s">
        <v>448</v>
      </c>
      <c r="H998" s="212">
        <v>28.717</v>
      </c>
      <c r="I998" s="213"/>
      <c r="J998" s="214">
        <f>ROUND(I998*H998,2)</f>
        <v>0</v>
      </c>
      <c r="K998" s="210" t="s">
        <v>156</v>
      </c>
      <c r="L998" s="215"/>
      <c r="M998" s="216" t="s">
        <v>1</v>
      </c>
      <c r="N998" s="217" t="s">
        <v>43</v>
      </c>
      <c r="O998" s="76"/>
      <c r="P998" s="180">
        <f>O998*H998</f>
        <v>0</v>
      </c>
      <c r="Q998" s="180">
        <v>0.00198</v>
      </c>
      <c r="R998" s="180">
        <f>Q998*H998</f>
        <v>0.05685966</v>
      </c>
      <c r="S998" s="180">
        <v>0</v>
      </c>
      <c r="T998" s="181">
        <f>S998*H998</f>
        <v>0</v>
      </c>
      <c r="U998" s="37"/>
      <c r="V998" s="37"/>
      <c r="W998" s="37"/>
      <c r="X998" s="37"/>
      <c r="Y998" s="37"/>
      <c r="Z998" s="37"/>
      <c r="AA998" s="37"/>
      <c r="AB998" s="37"/>
      <c r="AC998" s="37"/>
      <c r="AD998" s="37"/>
      <c r="AE998" s="37"/>
      <c r="AR998" s="182" t="s">
        <v>342</v>
      </c>
      <c r="AT998" s="182" t="s">
        <v>470</v>
      </c>
      <c r="AU998" s="182" t="s">
        <v>158</v>
      </c>
      <c r="AY998" s="18" t="s">
        <v>150</v>
      </c>
      <c r="BE998" s="183">
        <f>IF(N998="základní",J998,0)</f>
        <v>0</v>
      </c>
      <c r="BF998" s="183">
        <f>IF(N998="snížená",J998,0)</f>
        <v>0</v>
      </c>
      <c r="BG998" s="183">
        <f>IF(N998="zákl. přenesená",J998,0)</f>
        <v>0</v>
      </c>
      <c r="BH998" s="183">
        <f>IF(N998="sníž. přenesená",J998,0)</f>
        <v>0</v>
      </c>
      <c r="BI998" s="183">
        <f>IF(N998="nulová",J998,0)</f>
        <v>0</v>
      </c>
      <c r="BJ998" s="18" t="s">
        <v>158</v>
      </c>
      <c r="BK998" s="183">
        <f>ROUND(I998*H998,2)</f>
        <v>0</v>
      </c>
      <c r="BL998" s="18" t="s">
        <v>243</v>
      </c>
      <c r="BM998" s="182" t="s">
        <v>1387</v>
      </c>
    </row>
    <row r="999" s="14" customFormat="1">
      <c r="A999" s="14"/>
      <c r="B999" s="192"/>
      <c r="C999" s="14"/>
      <c r="D999" s="185" t="s">
        <v>160</v>
      </c>
      <c r="E999" s="14"/>
      <c r="F999" s="194" t="s">
        <v>1388</v>
      </c>
      <c r="G999" s="14"/>
      <c r="H999" s="195">
        <v>28.717</v>
      </c>
      <c r="I999" s="196"/>
      <c r="J999" s="14"/>
      <c r="K999" s="14"/>
      <c r="L999" s="192"/>
      <c r="M999" s="197"/>
      <c r="N999" s="198"/>
      <c r="O999" s="198"/>
      <c r="P999" s="198"/>
      <c r="Q999" s="198"/>
      <c r="R999" s="198"/>
      <c r="S999" s="198"/>
      <c r="T999" s="19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193" t="s">
        <v>160</v>
      </c>
      <c r="AU999" s="193" t="s">
        <v>158</v>
      </c>
      <c r="AV999" s="14" t="s">
        <v>158</v>
      </c>
      <c r="AW999" s="14" t="s">
        <v>3</v>
      </c>
      <c r="AX999" s="14" t="s">
        <v>85</v>
      </c>
      <c r="AY999" s="193" t="s">
        <v>150</v>
      </c>
    </row>
    <row r="1000" s="2" customFormat="1" ht="33" customHeight="1">
      <c r="A1000" s="37"/>
      <c r="B1000" s="170"/>
      <c r="C1000" s="171" t="s">
        <v>1389</v>
      </c>
      <c r="D1000" s="171" t="s">
        <v>152</v>
      </c>
      <c r="E1000" s="172" t="s">
        <v>1390</v>
      </c>
      <c r="F1000" s="173" t="s">
        <v>1391</v>
      </c>
      <c r="G1000" s="174" t="s">
        <v>155</v>
      </c>
      <c r="H1000" s="175">
        <v>96.79</v>
      </c>
      <c r="I1000" s="176"/>
      <c r="J1000" s="177">
        <f>ROUND(I1000*H1000,2)</f>
        <v>0</v>
      </c>
      <c r="K1000" s="173" t="s">
        <v>156</v>
      </c>
      <c r="L1000" s="38"/>
      <c r="M1000" s="178" t="s">
        <v>1</v>
      </c>
      <c r="N1000" s="179" t="s">
        <v>43</v>
      </c>
      <c r="O1000" s="76"/>
      <c r="P1000" s="180">
        <f>O1000*H1000</f>
        <v>0</v>
      </c>
      <c r="Q1000" s="180">
        <v>0.0090900000000000016</v>
      </c>
      <c r="R1000" s="180">
        <f>Q1000*H1000</f>
        <v>0.87982110000000016</v>
      </c>
      <c r="S1000" s="180">
        <v>0</v>
      </c>
      <c r="T1000" s="181">
        <f>S1000*H1000</f>
        <v>0</v>
      </c>
      <c r="U1000" s="37"/>
      <c r="V1000" s="37"/>
      <c r="W1000" s="37"/>
      <c r="X1000" s="37"/>
      <c r="Y1000" s="37"/>
      <c r="Z1000" s="37"/>
      <c r="AA1000" s="37"/>
      <c r="AB1000" s="37"/>
      <c r="AC1000" s="37"/>
      <c r="AD1000" s="37"/>
      <c r="AE1000" s="37"/>
      <c r="AR1000" s="182" t="s">
        <v>243</v>
      </c>
      <c r="AT1000" s="182" t="s">
        <v>152</v>
      </c>
      <c r="AU1000" s="182" t="s">
        <v>158</v>
      </c>
      <c r="AY1000" s="18" t="s">
        <v>150</v>
      </c>
      <c r="BE1000" s="183">
        <f>IF(N1000="základní",J1000,0)</f>
        <v>0</v>
      </c>
      <c r="BF1000" s="183">
        <f>IF(N1000="snížená",J1000,0)</f>
        <v>0</v>
      </c>
      <c r="BG1000" s="183">
        <f>IF(N1000="zákl. přenesená",J1000,0)</f>
        <v>0</v>
      </c>
      <c r="BH1000" s="183">
        <f>IF(N1000="sníž. přenesená",J1000,0)</f>
        <v>0</v>
      </c>
      <c r="BI1000" s="183">
        <f>IF(N1000="nulová",J1000,0)</f>
        <v>0</v>
      </c>
      <c r="BJ1000" s="18" t="s">
        <v>158</v>
      </c>
      <c r="BK1000" s="183">
        <f>ROUND(I1000*H1000,2)</f>
        <v>0</v>
      </c>
      <c r="BL1000" s="18" t="s">
        <v>243</v>
      </c>
      <c r="BM1000" s="182" t="s">
        <v>1392</v>
      </c>
    </row>
    <row r="1001" s="13" customFormat="1">
      <c r="A1001" s="13"/>
      <c r="B1001" s="184"/>
      <c r="C1001" s="13"/>
      <c r="D1001" s="185" t="s">
        <v>160</v>
      </c>
      <c r="E1001" s="186" t="s">
        <v>1</v>
      </c>
      <c r="F1001" s="187" t="s">
        <v>1362</v>
      </c>
      <c r="G1001" s="13"/>
      <c r="H1001" s="186" t="s">
        <v>1</v>
      </c>
      <c r="I1001" s="188"/>
      <c r="J1001" s="13"/>
      <c r="K1001" s="13"/>
      <c r="L1001" s="184"/>
      <c r="M1001" s="189"/>
      <c r="N1001" s="190"/>
      <c r="O1001" s="190"/>
      <c r="P1001" s="190"/>
      <c r="Q1001" s="190"/>
      <c r="R1001" s="190"/>
      <c r="S1001" s="190"/>
      <c r="T1001" s="191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186" t="s">
        <v>160</v>
      </c>
      <c r="AU1001" s="186" t="s">
        <v>158</v>
      </c>
      <c r="AV1001" s="13" t="s">
        <v>85</v>
      </c>
      <c r="AW1001" s="13" t="s">
        <v>32</v>
      </c>
      <c r="AX1001" s="13" t="s">
        <v>77</v>
      </c>
      <c r="AY1001" s="186" t="s">
        <v>150</v>
      </c>
    </row>
    <row r="1002" s="14" customFormat="1">
      <c r="A1002" s="14"/>
      <c r="B1002" s="192"/>
      <c r="C1002" s="14"/>
      <c r="D1002" s="185" t="s">
        <v>160</v>
      </c>
      <c r="E1002" s="193" t="s">
        <v>1</v>
      </c>
      <c r="F1002" s="194" t="s">
        <v>1363</v>
      </c>
      <c r="G1002" s="14"/>
      <c r="H1002" s="195">
        <v>19.8</v>
      </c>
      <c r="I1002" s="196"/>
      <c r="J1002" s="14"/>
      <c r="K1002" s="14"/>
      <c r="L1002" s="192"/>
      <c r="M1002" s="197"/>
      <c r="N1002" s="198"/>
      <c r="O1002" s="198"/>
      <c r="P1002" s="198"/>
      <c r="Q1002" s="198"/>
      <c r="R1002" s="198"/>
      <c r="S1002" s="198"/>
      <c r="T1002" s="199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193" t="s">
        <v>160</v>
      </c>
      <c r="AU1002" s="193" t="s">
        <v>158</v>
      </c>
      <c r="AV1002" s="14" t="s">
        <v>158</v>
      </c>
      <c r="AW1002" s="14" t="s">
        <v>32</v>
      </c>
      <c r="AX1002" s="14" t="s">
        <v>77</v>
      </c>
      <c r="AY1002" s="193" t="s">
        <v>150</v>
      </c>
    </row>
    <row r="1003" s="14" customFormat="1">
      <c r="A1003" s="14"/>
      <c r="B1003" s="192"/>
      <c r="C1003" s="14"/>
      <c r="D1003" s="185" t="s">
        <v>160</v>
      </c>
      <c r="E1003" s="193" t="s">
        <v>1</v>
      </c>
      <c r="F1003" s="194" t="s">
        <v>1364</v>
      </c>
      <c r="G1003" s="14"/>
      <c r="H1003" s="195">
        <v>30.1</v>
      </c>
      <c r="I1003" s="196"/>
      <c r="J1003" s="14"/>
      <c r="K1003" s="14"/>
      <c r="L1003" s="192"/>
      <c r="M1003" s="197"/>
      <c r="N1003" s="198"/>
      <c r="O1003" s="198"/>
      <c r="P1003" s="198"/>
      <c r="Q1003" s="198"/>
      <c r="R1003" s="198"/>
      <c r="S1003" s="198"/>
      <c r="T1003" s="19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193" t="s">
        <v>160</v>
      </c>
      <c r="AU1003" s="193" t="s">
        <v>158</v>
      </c>
      <c r="AV1003" s="14" t="s">
        <v>158</v>
      </c>
      <c r="AW1003" s="14" t="s">
        <v>32</v>
      </c>
      <c r="AX1003" s="14" t="s">
        <v>77</v>
      </c>
      <c r="AY1003" s="193" t="s">
        <v>150</v>
      </c>
    </row>
    <row r="1004" s="13" customFormat="1">
      <c r="A1004" s="13"/>
      <c r="B1004" s="184"/>
      <c r="C1004" s="13"/>
      <c r="D1004" s="185" t="s">
        <v>160</v>
      </c>
      <c r="E1004" s="186" t="s">
        <v>1</v>
      </c>
      <c r="F1004" s="187" t="s">
        <v>1365</v>
      </c>
      <c r="G1004" s="13"/>
      <c r="H1004" s="186" t="s">
        <v>1</v>
      </c>
      <c r="I1004" s="188"/>
      <c r="J1004" s="13"/>
      <c r="K1004" s="13"/>
      <c r="L1004" s="184"/>
      <c r="M1004" s="189"/>
      <c r="N1004" s="190"/>
      <c r="O1004" s="190"/>
      <c r="P1004" s="190"/>
      <c r="Q1004" s="190"/>
      <c r="R1004" s="190"/>
      <c r="S1004" s="190"/>
      <c r="T1004" s="191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186" t="s">
        <v>160</v>
      </c>
      <c r="AU1004" s="186" t="s">
        <v>158</v>
      </c>
      <c r="AV1004" s="13" t="s">
        <v>85</v>
      </c>
      <c r="AW1004" s="13" t="s">
        <v>32</v>
      </c>
      <c r="AX1004" s="13" t="s">
        <v>77</v>
      </c>
      <c r="AY1004" s="186" t="s">
        <v>150</v>
      </c>
    </row>
    <row r="1005" s="14" customFormat="1">
      <c r="A1005" s="14"/>
      <c r="B1005" s="192"/>
      <c r="C1005" s="14"/>
      <c r="D1005" s="185" t="s">
        <v>160</v>
      </c>
      <c r="E1005" s="193" t="s">
        <v>1</v>
      </c>
      <c r="F1005" s="194" t="s">
        <v>1366</v>
      </c>
      <c r="G1005" s="14"/>
      <c r="H1005" s="195">
        <v>46.89</v>
      </c>
      <c r="I1005" s="196"/>
      <c r="J1005" s="14"/>
      <c r="K1005" s="14"/>
      <c r="L1005" s="192"/>
      <c r="M1005" s="197"/>
      <c r="N1005" s="198"/>
      <c r="O1005" s="198"/>
      <c r="P1005" s="198"/>
      <c r="Q1005" s="198"/>
      <c r="R1005" s="198"/>
      <c r="S1005" s="198"/>
      <c r="T1005" s="19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193" t="s">
        <v>160</v>
      </c>
      <c r="AU1005" s="193" t="s">
        <v>158</v>
      </c>
      <c r="AV1005" s="14" t="s">
        <v>158</v>
      </c>
      <c r="AW1005" s="14" t="s">
        <v>32</v>
      </c>
      <c r="AX1005" s="14" t="s">
        <v>77</v>
      </c>
      <c r="AY1005" s="193" t="s">
        <v>150</v>
      </c>
    </row>
    <row r="1006" s="15" customFormat="1">
      <c r="A1006" s="15"/>
      <c r="B1006" s="200"/>
      <c r="C1006" s="15"/>
      <c r="D1006" s="185" t="s">
        <v>160</v>
      </c>
      <c r="E1006" s="201" t="s">
        <v>1</v>
      </c>
      <c r="F1006" s="202" t="s">
        <v>163</v>
      </c>
      <c r="G1006" s="15"/>
      <c r="H1006" s="203">
        <v>96.79</v>
      </c>
      <c r="I1006" s="204"/>
      <c r="J1006" s="15"/>
      <c r="K1006" s="15"/>
      <c r="L1006" s="200"/>
      <c r="M1006" s="205"/>
      <c r="N1006" s="206"/>
      <c r="O1006" s="206"/>
      <c r="P1006" s="206"/>
      <c r="Q1006" s="206"/>
      <c r="R1006" s="206"/>
      <c r="S1006" s="206"/>
      <c r="T1006" s="207"/>
      <c r="U1006" s="15"/>
      <c r="V1006" s="15"/>
      <c r="W1006" s="15"/>
      <c r="X1006" s="15"/>
      <c r="Y1006" s="15"/>
      <c r="Z1006" s="15"/>
      <c r="AA1006" s="15"/>
      <c r="AB1006" s="15"/>
      <c r="AC1006" s="15"/>
      <c r="AD1006" s="15"/>
      <c r="AE1006" s="15"/>
      <c r="AT1006" s="201" t="s">
        <v>160</v>
      </c>
      <c r="AU1006" s="201" t="s">
        <v>158</v>
      </c>
      <c r="AV1006" s="15" t="s">
        <v>157</v>
      </c>
      <c r="AW1006" s="15" t="s">
        <v>32</v>
      </c>
      <c r="AX1006" s="15" t="s">
        <v>85</v>
      </c>
      <c r="AY1006" s="201" t="s">
        <v>150</v>
      </c>
    </row>
    <row r="1007" s="2" customFormat="1" ht="33" customHeight="1">
      <c r="A1007" s="37"/>
      <c r="B1007" s="170"/>
      <c r="C1007" s="208" t="s">
        <v>1393</v>
      </c>
      <c r="D1007" s="208" t="s">
        <v>470</v>
      </c>
      <c r="E1007" s="209" t="s">
        <v>1394</v>
      </c>
      <c r="F1007" s="210" t="s">
        <v>1395</v>
      </c>
      <c r="G1007" s="211" t="s">
        <v>155</v>
      </c>
      <c r="H1007" s="212">
        <v>111.309</v>
      </c>
      <c r="I1007" s="213"/>
      <c r="J1007" s="214">
        <f>ROUND(I1007*H1007,2)</f>
        <v>0</v>
      </c>
      <c r="K1007" s="210" t="s">
        <v>1</v>
      </c>
      <c r="L1007" s="215"/>
      <c r="M1007" s="216" t="s">
        <v>1</v>
      </c>
      <c r="N1007" s="217" t="s">
        <v>43</v>
      </c>
      <c r="O1007" s="76"/>
      <c r="P1007" s="180">
        <f>O1007*H1007</f>
        <v>0</v>
      </c>
      <c r="Q1007" s="180">
        <v>0.021999999999999996</v>
      </c>
      <c r="R1007" s="180">
        <f>Q1007*H1007</f>
        <v>2.4487979999999996</v>
      </c>
      <c r="S1007" s="180">
        <v>0</v>
      </c>
      <c r="T1007" s="181">
        <f>S1007*H1007</f>
        <v>0</v>
      </c>
      <c r="U1007" s="37"/>
      <c r="V1007" s="37"/>
      <c r="W1007" s="37"/>
      <c r="X1007" s="37"/>
      <c r="Y1007" s="37"/>
      <c r="Z1007" s="37"/>
      <c r="AA1007" s="37"/>
      <c r="AB1007" s="37"/>
      <c r="AC1007" s="37"/>
      <c r="AD1007" s="37"/>
      <c r="AE1007" s="37"/>
      <c r="AR1007" s="182" t="s">
        <v>342</v>
      </c>
      <c r="AT1007" s="182" t="s">
        <v>470</v>
      </c>
      <c r="AU1007" s="182" t="s">
        <v>158</v>
      </c>
      <c r="AY1007" s="18" t="s">
        <v>150</v>
      </c>
      <c r="BE1007" s="183">
        <f>IF(N1007="základní",J1007,0)</f>
        <v>0</v>
      </c>
      <c r="BF1007" s="183">
        <f>IF(N1007="snížená",J1007,0)</f>
        <v>0</v>
      </c>
      <c r="BG1007" s="183">
        <f>IF(N1007="zákl. přenesená",J1007,0)</f>
        <v>0</v>
      </c>
      <c r="BH1007" s="183">
        <f>IF(N1007="sníž. přenesená",J1007,0)</f>
        <v>0</v>
      </c>
      <c r="BI1007" s="183">
        <f>IF(N1007="nulová",J1007,0)</f>
        <v>0</v>
      </c>
      <c r="BJ1007" s="18" t="s">
        <v>158</v>
      </c>
      <c r="BK1007" s="183">
        <f>ROUND(I1007*H1007,2)</f>
        <v>0</v>
      </c>
      <c r="BL1007" s="18" t="s">
        <v>243</v>
      </c>
      <c r="BM1007" s="182" t="s">
        <v>1396</v>
      </c>
    </row>
    <row r="1008" s="14" customFormat="1">
      <c r="A1008" s="14"/>
      <c r="B1008" s="192"/>
      <c r="C1008" s="14"/>
      <c r="D1008" s="185" t="s">
        <v>160</v>
      </c>
      <c r="E1008" s="14"/>
      <c r="F1008" s="194" t="s">
        <v>1397</v>
      </c>
      <c r="G1008" s="14"/>
      <c r="H1008" s="195">
        <v>111.309</v>
      </c>
      <c r="I1008" s="196"/>
      <c r="J1008" s="14"/>
      <c r="K1008" s="14"/>
      <c r="L1008" s="192"/>
      <c r="M1008" s="197"/>
      <c r="N1008" s="198"/>
      <c r="O1008" s="198"/>
      <c r="P1008" s="198"/>
      <c r="Q1008" s="198"/>
      <c r="R1008" s="198"/>
      <c r="S1008" s="198"/>
      <c r="T1008" s="19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193" t="s">
        <v>160</v>
      </c>
      <c r="AU1008" s="193" t="s">
        <v>158</v>
      </c>
      <c r="AV1008" s="14" t="s">
        <v>158</v>
      </c>
      <c r="AW1008" s="14" t="s">
        <v>3</v>
      </c>
      <c r="AX1008" s="14" t="s">
        <v>85</v>
      </c>
      <c r="AY1008" s="193" t="s">
        <v>150</v>
      </c>
    </row>
    <row r="1009" s="2" customFormat="1" ht="24.15" customHeight="1">
      <c r="A1009" s="37"/>
      <c r="B1009" s="170"/>
      <c r="C1009" s="171" t="s">
        <v>1398</v>
      </c>
      <c r="D1009" s="171" t="s">
        <v>152</v>
      </c>
      <c r="E1009" s="172" t="s">
        <v>1399</v>
      </c>
      <c r="F1009" s="173" t="s">
        <v>1400</v>
      </c>
      <c r="G1009" s="174" t="s">
        <v>155</v>
      </c>
      <c r="H1009" s="175">
        <v>49.9</v>
      </c>
      <c r="I1009" s="176"/>
      <c r="J1009" s="177">
        <f>ROUND(I1009*H1009,2)</f>
        <v>0</v>
      </c>
      <c r="K1009" s="173" t="s">
        <v>156</v>
      </c>
      <c r="L1009" s="38"/>
      <c r="M1009" s="178" t="s">
        <v>1</v>
      </c>
      <c r="N1009" s="179" t="s">
        <v>43</v>
      </c>
      <c r="O1009" s="76"/>
      <c r="P1009" s="180">
        <f>O1009*H1009</f>
        <v>0</v>
      </c>
      <c r="Q1009" s="180">
        <v>0.0015</v>
      </c>
      <c r="R1009" s="180">
        <f>Q1009*H1009</f>
        <v>0.07485</v>
      </c>
      <c r="S1009" s="180">
        <v>0</v>
      </c>
      <c r="T1009" s="181">
        <f>S1009*H1009</f>
        <v>0</v>
      </c>
      <c r="U1009" s="37"/>
      <c r="V1009" s="37"/>
      <c r="W1009" s="37"/>
      <c r="X1009" s="37"/>
      <c r="Y1009" s="37"/>
      <c r="Z1009" s="37"/>
      <c r="AA1009" s="37"/>
      <c r="AB1009" s="37"/>
      <c r="AC1009" s="37"/>
      <c r="AD1009" s="37"/>
      <c r="AE1009" s="37"/>
      <c r="AR1009" s="182" t="s">
        <v>243</v>
      </c>
      <c r="AT1009" s="182" t="s">
        <v>152</v>
      </c>
      <c r="AU1009" s="182" t="s">
        <v>158</v>
      </c>
      <c r="AY1009" s="18" t="s">
        <v>150</v>
      </c>
      <c r="BE1009" s="183">
        <f>IF(N1009="základní",J1009,0)</f>
        <v>0</v>
      </c>
      <c r="BF1009" s="183">
        <f>IF(N1009="snížená",J1009,0)</f>
        <v>0</v>
      </c>
      <c r="BG1009" s="183">
        <f>IF(N1009="zákl. přenesená",J1009,0)</f>
        <v>0</v>
      </c>
      <c r="BH1009" s="183">
        <f>IF(N1009="sníž. přenesená",J1009,0)</f>
        <v>0</v>
      </c>
      <c r="BI1009" s="183">
        <f>IF(N1009="nulová",J1009,0)</f>
        <v>0</v>
      </c>
      <c r="BJ1009" s="18" t="s">
        <v>158</v>
      </c>
      <c r="BK1009" s="183">
        <f>ROUND(I1009*H1009,2)</f>
        <v>0</v>
      </c>
      <c r="BL1009" s="18" t="s">
        <v>243</v>
      </c>
      <c r="BM1009" s="182" t="s">
        <v>1401</v>
      </c>
    </row>
    <row r="1010" s="13" customFormat="1">
      <c r="A1010" s="13"/>
      <c r="B1010" s="184"/>
      <c r="C1010" s="13"/>
      <c r="D1010" s="185" t="s">
        <v>160</v>
      </c>
      <c r="E1010" s="186" t="s">
        <v>1</v>
      </c>
      <c r="F1010" s="187" t="s">
        <v>1362</v>
      </c>
      <c r="G1010" s="13"/>
      <c r="H1010" s="186" t="s">
        <v>1</v>
      </c>
      <c r="I1010" s="188"/>
      <c r="J1010" s="13"/>
      <c r="K1010" s="13"/>
      <c r="L1010" s="184"/>
      <c r="M1010" s="189"/>
      <c r="N1010" s="190"/>
      <c r="O1010" s="190"/>
      <c r="P1010" s="190"/>
      <c r="Q1010" s="190"/>
      <c r="R1010" s="190"/>
      <c r="S1010" s="190"/>
      <c r="T1010" s="191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186" t="s">
        <v>160</v>
      </c>
      <c r="AU1010" s="186" t="s">
        <v>158</v>
      </c>
      <c r="AV1010" s="13" t="s">
        <v>85</v>
      </c>
      <c r="AW1010" s="13" t="s">
        <v>32</v>
      </c>
      <c r="AX1010" s="13" t="s">
        <v>77</v>
      </c>
      <c r="AY1010" s="186" t="s">
        <v>150</v>
      </c>
    </row>
    <row r="1011" s="14" customFormat="1">
      <c r="A1011" s="14"/>
      <c r="B1011" s="192"/>
      <c r="C1011" s="14"/>
      <c r="D1011" s="185" t="s">
        <v>160</v>
      </c>
      <c r="E1011" s="193" t="s">
        <v>1</v>
      </c>
      <c r="F1011" s="194" t="s">
        <v>1363</v>
      </c>
      <c r="G1011" s="14"/>
      <c r="H1011" s="195">
        <v>19.8</v>
      </c>
      <c r="I1011" s="196"/>
      <c r="J1011" s="14"/>
      <c r="K1011" s="14"/>
      <c r="L1011" s="192"/>
      <c r="M1011" s="197"/>
      <c r="N1011" s="198"/>
      <c r="O1011" s="198"/>
      <c r="P1011" s="198"/>
      <c r="Q1011" s="198"/>
      <c r="R1011" s="198"/>
      <c r="S1011" s="198"/>
      <c r="T1011" s="19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193" t="s">
        <v>160</v>
      </c>
      <c r="AU1011" s="193" t="s">
        <v>158</v>
      </c>
      <c r="AV1011" s="14" t="s">
        <v>158</v>
      </c>
      <c r="AW1011" s="14" t="s">
        <v>32</v>
      </c>
      <c r="AX1011" s="14" t="s">
        <v>77</v>
      </c>
      <c r="AY1011" s="193" t="s">
        <v>150</v>
      </c>
    </row>
    <row r="1012" s="14" customFormat="1">
      <c r="A1012" s="14"/>
      <c r="B1012" s="192"/>
      <c r="C1012" s="14"/>
      <c r="D1012" s="185" t="s">
        <v>160</v>
      </c>
      <c r="E1012" s="193" t="s">
        <v>1</v>
      </c>
      <c r="F1012" s="194" t="s">
        <v>1364</v>
      </c>
      <c r="G1012" s="14"/>
      <c r="H1012" s="195">
        <v>30.1</v>
      </c>
      <c r="I1012" s="196"/>
      <c r="J1012" s="14"/>
      <c r="K1012" s="14"/>
      <c r="L1012" s="192"/>
      <c r="M1012" s="197"/>
      <c r="N1012" s="198"/>
      <c r="O1012" s="198"/>
      <c r="P1012" s="198"/>
      <c r="Q1012" s="198"/>
      <c r="R1012" s="198"/>
      <c r="S1012" s="198"/>
      <c r="T1012" s="199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193" t="s">
        <v>160</v>
      </c>
      <c r="AU1012" s="193" t="s">
        <v>158</v>
      </c>
      <c r="AV1012" s="14" t="s">
        <v>158</v>
      </c>
      <c r="AW1012" s="14" t="s">
        <v>32</v>
      </c>
      <c r="AX1012" s="14" t="s">
        <v>77</v>
      </c>
      <c r="AY1012" s="193" t="s">
        <v>150</v>
      </c>
    </row>
    <row r="1013" s="15" customFormat="1">
      <c r="A1013" s="15"/>
      <c r="B1013" s="200"/>
      <c r="C1013" s="15"/>
      <c r="D1013" s="185" t="s">
        <v>160</v>
      </c>
      <c r="E1013" s="201" t="s">
        <v>1</v>
      </c>
      <c r="F1013" s="202" t="s">
        <v>163</v>
      </c>
      <c r="G1013" s="15"/>
      <c r="H1013" s="203">
        <v>49.900000000000008</v>
      </c>
      <c r="I1013" s="204"/>
      <c r="J1013" s="15"/>
      <c r="K1013" s="15"/>
      <c r="L1013" s="200"/>
      <c r="M1013" s="205"/>
      <c r="N1013" s="206"/>
      <c r="O1013" s="206"/>
      <c r="P1013" s="206"/>
      <c r="Q1013" s="206"/>
      <c r="R1013" s="206"/>
      <c r="S1013" s="206"/>
      <c r="T1013" s="207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01" t="s">
        <v>160</v>
      </c>
      <c r="AU1013" s="201" t="s">
        <v>158</v>
      </c>
      <c r="AV1013" s="15" t="s">
        <v>157</v>
      </c>
      <c r="AW1013" s="15" t="s">
        <v>32</v>
      </c>
      <c r="AX1013" s="15" t="s">
        <v>85</v>
      </c>
      <c r="AY1013" s="201" t="s">
        <v>150</v>
      </c>
    </row>
    <row r="1014" s="2" customFormat="1" ht="16.5" customHeight="1">
      <c r="A1014" s="37"/>
      <c r="B1014" s="170"/>
      <c r="C1014" s="171" t="s">
        <v>1402</v>
      </c>
      <c r="D1014" s="171" t="s">
        <v>152</v>
      </c>
      <c r="E1014" s="172" t="s">
        <v>1403</v>
      </c>
      <c r="F1014" s="173" t="s">
        <v>1404</v>
      </c>
      <c r="G1014" s="174" t="s">
        <v>448</v>
      </c>
      <c r="H1014" s="175">
        <v>61.231</v>
      </c>
      <c r="I1014" s="176"/>
      <c r="J1014" s="177">
        <f>ROUND(I1014*H1014,2)</f>
        <v>0</v>
      </c>
      <c r="K1014" s="173" t="s">
        <v>156</v>
      </c>
      <c r="L1014" s="38"/>
      <c r="M1014" s="178" t="s">
        <v>1</v>
      </c>
      <c r="N1014" s="179" t="s">
        <v>43</v>
      </c>
      <c r="O1014" s="76"/>
      <c r="P1014" s="180">
        <f>O1014*H1014</f>
        <v>0</v>
      </c>
      <c r="Q1014" s="180">
        <v>9E-05</v>
      </c>
      <c r="R1014" s="180">
        <f>Q1014*H1014</f>
        <v>0.0055107900000000008</v>
      </c>
      <c r="S1014" s="180">
        <v>0</v>
      </c>
      <c r="T1014" s="181">
        <f>S1014*H1014</f>
        <v>0</v>
      </c>
      <c r="U1014" s="37"/>
      <c r="V1014" s="37"/>
      <c r="W1014" s="37"/>
      <c r="X1014" s="37"/>
      <c r="Y1014" s="37"/>
      <c r="Z1014" s="37"/>
      <c r="AA1014" s="37"/>
      <c r="AB1014" s="37"/>
      <c r="AC1014" s="37"/>
      <c r="AD1014" s="37"/>
      <c r="AE1014" s="37"/>
      <c r="AR1014" s="182" t="s">
        <v>243</v>
      </c>
      <c r="AT1014" s="182" t="s">
        <v>152</v>
      </c>
      <c r="AU1014" s="182" t="s">
        <v>158</v>
      </c>
      <c r="AY1014" s="18" t="s">
        <v>150</v>
      </c>
      <c r="BE1014" s="183">
        <f>IF(N1014="základní",J1014,0)</f>
        <v>0</v>
      </c>
      <c r="BF1014" s="183">
        <f>IF(N1014="snížená",J1014,0)</f>
        <v>0</v>
      </c>
      <c r="BG1014" s="183">
        <f>IF(N1014="zákl. přenesená",J1014,0)</f>
        <v>0</v>
      </c>
      <c r="BH1014" s="183">
        <f>IF(N1014="sníž. přenesená",J1014,0)</f>
        <v>0</v>
      </c>
      <c r="BI1014" s="183">
        <f>IF(N1014="nulová",J1014,0)</f>
        <v>0</v>
      </c>
      <c r="BJ1014" s="18" t="s">
        <v>158</v>
      </c>
      <c r="BK1014" s="183">
        <f>ROUND(I1014*H1014,2)</f>
        <v>0</v>
      </c>
      <c r="BL1014" s="18" t="s">
        <v>243</v>
      </c>
      <c r="BM1014" s="182" t="s">
        <v>1405</v>
      </c>
    </row>
    <row r="1015" s="14" customFormat="1">
      <c r="A1015" s="14"/>
      <c r="B1015" s="192"/>
      <c r="C1015" s="14"/>
      <c r="D1015" s="185" t="s">
        <v>160</v>
      </c>
      <c r="E1015" s="193" t="s">
        <v>1</v>
      </c>
      <c r="F1015" s="194" t="s">
        <v>1375</v>
      </c>
      <c r="G1015" s="14"/>
      <c r="H1015" s="195">
        <v>35.125</v>
      </c>
      <c r="I1015" s="196"/>
      <c r="J1015" s="14"/>
      <c r="K1015" s="14"/>
      <c r="L1015" s="192"/>
      <c r="M1015" s="197"/>
      <c r="N1015" s="198"/>
      <c r="O1015" s="198"/>
      <c r="P1015" s="198"/>
      <c r="Q1015" s="198"/>
      <c r="R1015" s="198"/>
      <c r="S1015" s="198"/>
      <c r="T1015" s="19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193" t="s">
        <v>160</v>
      </c>
      <c r="AU1015" s="193" t="s">
        <v>158</v>
      </c>
      <c r="AV1015" s="14" t="s">
        <v>158</v>
      </c>
      <c r="AW1015" s="14" t="s">
        <v>32</v>
      </c>
      <c r="AX1015" s="14" t="s">
        <v>77</v>
      </c>
      <c r="AY1015" s="193" t="s">
        <v>150</v>
      </c>
    </row>
    <row r="1016" s="14" customFormat="1">
      <c r="A1016" s="14"/>
      <c r="B1016" s="192"/>
      <c r="C1016" s="14"/>
      <c r="D1016" s="185" t="s">
        <v>160</v>
      </c>
      <c r="E1016" s="193" t="s">
        <v>1</v>
      </c>
      <c r="F1016" s="194" t="s">
        <v>1385</v>
      </c>
      <c r="G1016" s="14"/>
      <c r="H1016" s="195">
        <v>26.106</v>
      </c>
      <c r="I1016" s="196"/>
      <c r="J1016" s="14"/>
      <c r="K1016" s="14"/>
      <c r="L1016" s="192"/>
      <c r="M1016" s="197"/>
      <c r="N1016" s="198"/>
      <c r="O1016" s="198"/>
      <c r="P1016" s="198"/>
      <c r="Q1016" s="198"/>
      <c r="R1016" s="198"/>
      <c r="S1016" s="198"/>
      <c r="T1016" s="199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193" t="s">
        <v>160</v>
      </c>
      <c r="AU1016" s="193" t="s">
        <v>158</v>
      </c>
      <c r="AV1016" s="14" t="s">
        <v>158</v>
      </c>
      <c r="AW1016" s="14" t="s">
        <v>32</v>
      </c>
      <c r="AX1016" s="14" t="s">
        <v>77</v>
      </c>
      <c r="AY1016" s="193" t="s">
        <v>150</v>
      </c>
    </row>
    <row r="1017" s="15" customFormat="1">
      <c r="A1017" s="15"/>
      <c r="B1017" s="200"/>
      <c r="C1017" s="15"/>
      <c r="D1017" s="185" t="s">
        <v>160</v>
      </c>
      <c r="E1017" s="201" t="s">
        <v>1</v>
      </c>
      <c r="F1017" s="202" t="s">
        <v>163</v>
      </c>
      <c r="G1017" s="15"/>
      <c r="H1017" s="203">
        <v>61.231</v>
      </c>
      <c r="I1017" s="204"/>
      <c r="J1017" s="15"/>
      <c r="K1017" s="15"/>
      <c r="L1017" s="200"/>
      <c r="M1017" s="205"/>
      <c r="N1017" s="206"/>
      <c r="O1017" s="206"/>
      <c r="P1017" s="206"/>
      <c r="Q1017" s="206"/>
      <c r="R1017" s="206"/>
      <c r="S1017" s="206"/>
      <c r="T1017" s="207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T1017" s="201" t="s">
        <v>160</v>
      </c>
      <c r="AU1017" s="201" t="s">
        <v>158</v>
      </c>
      <c r="AV1017" s="15" t="s">
        <v>157</v>
      </c>
      <c r="AW1017" s="15" t="s">
        <v>32</v>
      </c>
      <c r="AX1017" s="15" t="s">
        <v>85</v>
      </c>
      <c r="AY1017" s="201" t="s">
        <v>150</v>
      </c>
    </row>
    <row r="1018" s="2" customFormat="1" ht="16.5" customHeight="1">
      <c r="A1018" s="37"/>
      <c r="B1018" s="170"/>
      <c r="C1018" s="171" t="s">
        <v>1406</v>
      </c>
      <c r="D1018" s="171" t="s">
        <v>152</v>
      </c>
      <c r="E1018" s="172" t="s">
        <v>1407</v>
      </c>
      <c r="F1018" s="173" t="s">
        <v>1408</v>
      </c>
      <c r="G1018" s="174" t="s">
        <v>448</v>
      </c>
      <c r="H1018" s="175">
        <v>78</v>
      </c>
      <c r="I1018" s="176"/>
      <c r="J1018" s="177">
        <f>ROUND(I1018*H1018,2)</f>
        <v>0</v>
      </c>
      <c r="K1018" s="173" t="s">
        <v>156</v>
      </c>
      <c r="L1018" s="38"/>
      <c r="M1018" s="178" t="s">
        <v>1</v>
      </c>
      <c r="N1018" s="179" t="s">
        <v>43</v>
      </c>
      <c r="O1018" s="76"/>
      <c r="P1018" s="180">
        <f>O1018*H1018</f>
        <v>0</v>
      </c>
      <c r="Q1018" s="180">
        <v>0.0014200000000000002</v>
      </c>
      <c r="R1018" s="180">
        <f>Q1018*H1018</f>
        <v>0.11076</v>
      </c>
      <c r="S1018" s="180">
        <v>0</v>
      </c>
      <c r="T1018" s="181">
        <f>S1018*H1018</f>
        <v>0</v>
      </c>
      <c r="U1018" s="37"/>
      <c r="V1018" s="37"/>
      <c r="W1018" s="37"/>
      <c r="X1018" s="37"/>
      <c r="Y1018" s="37"/>
      <c r="Z1018" s="37"/>
      <c r="AA1018" s="37"/>
      <c r="AB1018" s="37"/>
      <c r="AC1018" s="37"/>
      <c r="AD1018" s="37"/>
      <c r="AE1018" s="37"/>
      <c r="AR1018" s="182" t="s">
        <v>243</v>
      </c>
      <c r="AT1018" s="182" t="s">
        <v>152</v>
      </c>
      <c r="AU1018" s="182" t="s">
        <v>158</v>
      </c>
      <c r="AY1018" s="18" t="s">
        <v>150</v>
      </c>
      <c r="BE1018" s="183">
        <f>IF(N1018="základní",J1018,0)</f>
        <v>0</v>
      </c>
      <c r="BF1018" s="183">
        <f>IF(N1018="snížená",J1018,0)</f>
        <v>0</v>
      </c>
      <c r="BG1018" s="183">
        <f>IF(N1018="zákl. přenesená",J1018,0)</f>
        <v>0</v>
      </c>
      <c r="BH1018" s="183">
        <f>IF(N1018="sníž. přenesená",J1018,0)</f>
        <v>0</v>
      </c>
      <c r="BI1018" s="183">
        <f>IF(N1018="nulová",J1018,0)</f>
        <v>0</v>
      </c>
      <c r="BJ1018" s="18" t="s">
        <v>158</v>
      </c>
      <c r="BK1018" s="183">
        <f>ROUND(I1018*H1018,2)</f>
        <v>0</v>
      </c>
      <c r="BL1018" s="18" t="s">
        <v>243</v>
      </c>
      <c r="BM1018" s="182" t="s">
        <v>1409</v>
      </c>
    </row>
    <row r="1019" s="2" customFormat="1" ht="24.15" customHeight="1">
      <c r="A1019" s="37"/>
      <c r="B1019" s="170"/>
      <c r="C1019" s="171" t="s">
        <v>1410</v>
      </c>
      <c r="D1019" s="171" t="s">
        <v>152</v>
      </c>
      <c r="E1019" s="172" t="s">
        <v>1411</v>
      </c>
      <c r="F1019" s="173" t="s">
        <v>1412</v>
      </c>
      <c r="G1019" s="174" t="s">
        <v>155</v>
      </c>
      <c r="H1019" s="175">
        <v>24.84</v>
      </c>
      <c r="I1019" s="176"/>
      <c r="J1019" s="177">
        <f>ROUND(I1019*H1019,2)</f>
        <v>0</v>
      </c>
      <c r="K1019" s="173" t="s">
        <v>1</v>
      </c>
      <c r="L1019" s="38"/>
      <c r="M1019" s="178" t="s">
        <v>1</v>
      </c>
      <c r="N1019" s="179" t="s">
        <v>43</v>
      </c>
      <c r="O1019" s="76"/>
      <c r="P1019" s="180">
        <f>O1019*H1019</f>
        <v>0</v>
      </c>
      <c r="Q1019" s="180">
        <v>0.00888</v>
      </c>
      <c r="R1019" s="180">
        <f>Q1019*H1019</f>
        <v>0.22057920000000003</v>
      </c>
      <c r="S1019" s="180">
        <v>0</v>
      </c>
      <c r="T1019" s="181">
        <f>S1019*H1019</f>
        <v>0</v>
      </c>
      <c r="U1019" s="37"/>
      <c r="V1019" s="37"/>
      <c r="W1019" s="37"/>
      <c r="X1019" s="37"/>
      <c r="Y1019" s="37"/>
      <c r="Z1019" s="37"/>
      <c r="AA1019" s="37"/>
      <c r="AB1019" s="37"/>
      <c r="AC1019" s="37"/>
      <c r="AD1019" s="37"/>
      <c r="AE1019" s="37"/>
      <c r="AR1019" s="182" t="s">
        <v>243</v>
      </c>
      <c r="AT1019" s="182" t="s">
        <v>152</v>
      </c>
      <c r="AU1019" s="182" t="s">
        <v>158</v>
      </c>
      <c r="AY1019" s="18" t="s">
        <v>150</v>
      </c>
      <c r="BE1019" s="183">
        <f>IF(N1019="základní",J1019,0)</f>
        <v>0</v>
      </c>
      <c r="BF1019" s="183">
        <f>IF(N1019="snížená",J1019,0)</f>
        <v>0</v>
      </c>
      <c r="BG1019" s="183">
        <f>IF(N1019="zákl. přenesená",J1019,0)</f>
        <v>0</v>
      </c>
      <c r="BH1019" s="183">
        <f>IF(N1019="sníž. přenesená",J1019,0)</f>
        <v>0</v>
      </c>
      <c r="BI1019" s="183">
        <f>IF(N1019="nulová",J1019,0)</f>
        <v>0</v>
      </c>
      <c r="BJ1019" s="18" t="s">
        <v>158</v>
      </c>
      <c r="BK1019" s="183">
        <f>ROUND(I1019*H1019,2)</f>
        <v>0</v>
      </c>
      <c r="BL1019" s="18" t="s">
        <v>243</v>
      </c>
      <c r="BM1019" s="182" t="s">
        <v>1413</v>
      </c>
    </row>
    <row r="1020" s="14" customFormat="1">
      <c r="A1020" s="14"/>
      <c r="B1020" s="192"/>
      <c r="C1020" s="14"/>
      <c r="D1020" s="185" t="s">
        <v>160</v>
      </c>
      <c r="E1020" s="193" t="s">
        <v>1</v>
      </c>
      <c r="F1020" s="194" t="s">
        <v>1414</v>
      </c>
      <c r="G1020" s="14"/>
      <c r="H1020" s="195">
        <v>24.84</v>
      </c>
      <c r="I1020" s="196"/>
      <c r="J1020" s="14"/>
      <c r="K1020" s="14"/>
      <c r="L1020" s="192"/>
      <c r="M1020" s="197"/>
      <c r="N1020" s="198"/>
      <c r="O1020" s="198"/>
      <c r="P1020" s="198"/>
      <c r="Q1020" s="198"/>
      <c r="R1020" s="198"/>
      <c r="S1020" s="198"/>
      <c r="T1020" s="19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193" t="s">
        <v>160</v>
      </c>
      <c r="AU1020" s="193" t="s">
        <v>158</v>
      </c>
      <c r="AV1020" s="14" t="s">
        <v>158</v>
      </c>
      <c r="AW1020" s="14" t="s">
        <v>32</v>
      </c>
      <c r="AX1020" s="14" t="s">
        <v>77</v>
      </c>
      <c r="AY1020" s="193" t="s">
        <v>150</v>
      </c>
    </row>
    <row r="1021" s="15" customFormat="1">
      <c r="A1021" s="15"/>
      <c r="B1021" s="200"/>
      <c r="C1021" s="15"/>
      <c r="D1021" s="185" t="s">
        <v>160</v>
      </c>
      <c r="E1021" s="201" t="s">
        <v>1</v>
      </c>
      <c r="F1021" s="202" t="s">
        <v>163</v>
      </c>
      <c r="G1021" s="15"/>
      <c r="H1021" s="203">
        <v>24.84</v>
      </c>
      <c r="I1021" s="204"/>
      <c r="J1021" s="15"/>
      <c r="K1021" s="15"/>
      <c r="L1021" s="200"/>
      <c r="M1021" s="205"/>
      <c r="N1021" s="206"/>
      <c r="O1021" s="206"/>
      <c r="P1021" s="206"/>
      <c r="Q1021" s="206"/>
      <c r="R1021" s="206"/>
      <c r="S1021" s="206"/>
      <c r="T1021" s="207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T1021" s="201" t="s">
        <v>160</v>
      </c>
      <c r="AU1021" s="201" t="s">
        <v>158</v>
      </c>
      <c r="AV1021" s="15" t="s">
        <v>157</v>
      </c>
      <c r="AW1021" s="15" t="s">
        <v>32</v>
      </c>
      <c r="AX1021" s="15" t="s">
        <v>85</v>
      </c>
      <c r="AY1021" s="201" t="s">
        <v>150</v>
      </c>
    </row>
    <row r="1022" s="2" customFormat="1" ht="24.15" customHeight="1">
      <c r="A1022" s="37"/>
      <c r="B1022" s="170"/>
      <c r="C1022" s="171" t="s">
        <v>1415</v>
      </c>
      <c r="D1022" s="171" t="s">
        <v>152</v>
      </c>
      <c r="E1022" s="172" t="s">
        <v>1416</v>
      </c>
      <c r="F1022" s="173" t="s">
        <v>1417</v>
      </c>
      <c r="G1022" s="174" t="s">
        <v>210</v>
      </c>
      <c r="H1022" s="175">
        <v>3.929</v>
      </c>
      <c r="I1022" s="176"/>
      <c r="J1022" s="177">
        <f>ROUND(I1022*H1022,2)</f>
        <v>0</v>
      </c>
      <c r="K1022" s="173" t="s">
        <v>156</v>
      </c>
      <c r="L1022" s="38"/>
      <c r="M1022" s="178" t="s">
        <v>1</v>
      </c>
      <c r="N1022" s="179" t="s">
        <v>43</v>
      </c>
      <c r="O1022" s="76"/>
      <c r="P1022" s="180">
        <f>O1022*H1022</f>
        <v>0</v>
      </c>
      <c r="Q1022" s="180">
        <v>0</v>
      </c>
      <c r="R1022" s="180">
        <f>Q1022*H1022</f>
        <v>0</v>
      </c>
      <c r="S1022" s="180">
        <v>0</v>
      </c>
      <c r="T1022" s="181">
        <f>S1022*H1022</f>
        <v>0</v>
      </c>
      <c r="U1022" s="37"/>
      <c r="V1022" s="37"/>
      <c r="W1022" s="37"/>
      <c r="X1022" s="37"/>
      <c r="Y1022" s="37"/>
      <c r="Z1022" s="37"/>
      <c r="AA1022" s="37"/>
      <c r="AB1022" s="37"/>
      <c r="AC1022" s="37"/>
      <c r="AD1022" s="37"/>
      <c r="AE1022" s="37"/>
      <c r="AR1022" s="182" t="s">
        <v>243</v>
      </c>
      <c r="AT1022" s="182" t="s">
        <v>152</v>
      </c>
      <c r="AU1022" s="182" t="s">
        <v>158</v>
      </c>
      <c r="AY1022" s="18" t="s">
        <v>150</v>
      </c>
      <c r="BE1022" s="183">
        <f>IF(N1022="základní",J1022,0)</f>
        <v>0</v>
      </c>
      <c r="BF1022" s="183">
        <f>IF(N1022="snížená",J1022,0)</f>
        <v>0</v>
      </c>
      <c r="BG1022" s="183">
        <f>IF(N1022="zákl. přenesená",J1022,0)</f>
        <v>0</v>
      </c>
      <c r="BH1022" s="183">
        <f>IF(N1022="sníž. přenesená",J1022,0)</f>
        <v>0</v>
      </c>
      <c r="BI1022" s="183">
        <f>IF(N1022="nulová",J1022,0)</f>
        <v>0</v>
      </c>
      <c r="BJ1022" s="18" t="s">
        <v>158</v>
      </c>
      <c r="BK1022" s="183">
        <f>ROUND(I1022*H1022,2)</f>
        <v>0</v>
      </c>
      <c r="BL1022" s="18" t="s">
        <v>243</v>
      </c>
      <c r="BM1022" s="182" t="s">
        <v>1418</v>
      </c>
    </row>
    <row r="1023" s="12" customFormat="1" ht="22.8" customHeight="1">
      <c r="A1023" s="12"/>
      <c r="B1023" s="157"/>
      <c r="C1023" s="12"/>
      <c r="D1023" s="158" t="s">
        <v>76</v>
      </c>
      <c r="E1023" s="168" t="s">
        <v>1419</v>
      </c>
      <c r="F1023" s="168" t="s">
        <v>1420</v>
      </c>
      <c r="G1023" s="12"/>
      <c r="H1023" s="12"/>
      <c r="I1023" s="160"/>
      <c r="J1023" s="169">
        <f>BK1023</f>
        <v>0</v>
      </c>
      <c r="K1023" s="12"/>
      <c r="L1023" s="157"/>
      <c r="M1023" s="162"/>
      <c r="N1023" s="163"/>
      <c r="O1023" s="163"/>
      <c r="P1023" s="164">
        <f>SUM(P1024:P1060)</f>
        <v>0</v>
      </c>
      <c r="Q1023" s="163"/>
      <c r="R1023" s="164">
        <f>SUM(R1024:R1060)</f>
        <v>4.6475325000000008</v>
      </c>
      <c r="S1023" s="163"/>
      <c r="T1023" s="165">
        <f>SUM(T1024:T1060)</f>
        <v>0</v>
      </c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R1023" s="158" t="s">
        <v>158</v>
      </c>
      <c r="AT1023" s="166" t="s">
        <v>76</v>
      </c>
      <c r="AU1023" s="166" t="s">
        <v>85</v>
      </c>
      <c r="AY1023" s="158" t="s">
        <v>150</v>
      </c>
      <c r="BK1023" s="167">
        <f>SUM(BK1024:BK1060)</f>
        <v>0</v>
      </c>
    </row>
    <row r="1024" s="2" customFormat="1" ht="21.75" customHeight="1">
      <c r="A1024" s="37"/>
      <c r="B1024" s="170"/>
      <c r="C1024" s="171" t="s">
        <v>1421</v>
      </c>
      <c r="D1024" s="171" t="s">
        <v>152</v>
      </c>
      <c r="E1024" s="172" t="s">
        <v>1422</v>
      </c>
      <c r="F1024" s="173" t="s">
        <v>1423</v>
      </c>
      <c r="G1024" s="174" t="s">
        <v>155</v>
      </c>
      <c r="H1024" s="175">
        <v>407.4</v>
      </c>
      <c r="I1024" s="176"/>
      <c r="J1024" s="177">
        <f>ROUND(I1024*H1024,2)</f>
        <v>0</v>
      </c>
      <c r="K1024" s="173" t="s">
        <v>156</v>
      </c>
      <c r="L1024" s="38"/>
      <c r="M1024" s="178" t="s">
        <v>1</v>
      </c>
      <c r="N1024" s="179" t="s">
        <v>43</v>
      </c>
      <c r="O1024" s="76"/>
      <c r="P1024" s="180">
        <f>O1024*H1024</f>
        <v>0</v>
      </c>
      <c r="Q1024" s="180">
        <v>0</v>
      </c>
      <c r="R1024" s="180">
        <f>Q1024*H1024</f>
        <v>0</v>
      </c>
      <c r="S1024" s="180">
        <v>0</v>
      </c>
      <c r="T1024" s="181">
        <f>S1024*H1024</f>
        <v>0</v>
      </c>
      <c r="U1024" s="37"/>
      <c r="V1024" s="37"/>
      <c r="W1024" s="37"/>
      <c r="X1024" s="37"/>
      <c r="Y1024" s="37"/>
      <c r="Z1024" s="37"/>
      <c r="AA1024" s="37"/>
      <c r="AB1024" s="37"/>
      <c r="AC1024" s="37"/>
      <c r="AD1024" s="37"/>
      <c r="AE1024" s="37"/>
      <c r="AR1024" s="182" t="s">
        <v>243</v>
      </c>
      <c r="AT1024" s="182" t="s">
        <v>152</v>
      </c>
      <c r="AU1024" s="182" t="s">
        <v>158</v>
      </c>
      <c r="AY1024" s="18" t="s">
        <v>150</v>
      </c>
      <c r="BE1024" s="183">
        <f>IF(N1024="základní",J1024,0)</f>
        <v>0</v>
      </c>
      <c r="BF1024" s="183">
        <f>IF(N1024="snížená",J1024,0)</f>
        <v>0</v>
      </c>
      <c r="BG1024" s="183">
        <f>IF(N1024="zákl. přenesená",J1024,0)</f>
        <v>0</v>
      </c>
      <c r="BH1024" s="183">
        <f>IF(N1024="sníž. přenesená",J1024,0)</f>
        <v>0</v>
      </c>
      <c r="BI1024" s="183">
        <f>IF(N1024="nulová",J1024,0)</f>
        <v>0</v>
      </c>
      <c r="BJ1024" s="18" t="s">
        <v>158</v>
      </c>
      <c r="BK1024" s="183">
        <f>ROUND(I1024*H1024,2)</f>
        <v>0</v>
      </c>
      <c r="BL1024" s="18" t="s">
        <v>243</v>
      </c>
      <c r="BM1024" s="182" t="s">
        <v>1424</v>
      </c>
    </row>
    <row r="1025" s="13" customFormat="1">
      <c r="A1025" s="13"/>
      <c r="B1025" s="184"/>
      <c r="C1025" s="13"/>
      <c r="D1025" s="185" t="s">
        <v>160</v>
      </c>
      <c r="E1025" s="186" t="s">
        <v>1</v>
      </c>
      <c r="F1025" s="187" t="s">
        <v>1425</v>
      </c>
      <c r="G1025" s="13"/>
      <c r="H1025" s="186" t="s">
        <v>1</v>
      </c>
      <c r="I1025" s="188"/>
      <c r="J1025" s="13"/>
      <c r="K1025" s="13"/>
      <c r="L1025" s="184"/>
      <c r="M1025" s="189"/>
      <c r="N1025" s="190"/>
      <c r="O1025" s="190"/>
      <c r="P1025" s="190"/>
      <c r="Q1025" s="190"/>
      <c r="R1025" s="190"/>
      <c r="S1025" s="190"/>
      <c r="T1025" s="191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186" t="s">
        <v>160</v>
      </c>
      <c r="AU1025" s="186" t="s">
        <v>158</v>
      </c>
      <c r="AV1025" s="13" t="s">
        <v>85</v>
      </c>
      <c r="AW1025" s="13" t="s">
        <v>32</v>
      </c>
      <c r="AX1025" s="13" t="s">
        <v>77</v>
      </c>
      <c r="AY1025" s="186" t="s">
        <v>150</v>
      </c>
    </row>
    <row r="1026" s="14" customFormat="1">
      <c r="A1026" s="14"/>
      <c r="B1026" s="192"/>
      <c r="C1026" s="14"/>
      <c r="D1026" s="185" t="s">
        <v>160</v>
      </c>
      <c r="E1026" s="193" t="s">
        <v>1</v>
      </c>
      <c r="F1026" s="194" t="s">
        <v>1426</v>
      </c>
      <c r="G1026" s="14"/>
      <c r="H1026" s="195">
        <v>286.39999999999996</v>
      </c>
      <c r="I1026" s="196"/>
      <c r="J1026" s="14"/>
      <c r="K1026" s="14"/>
      <c r="L1026" s="192"/>
      <c r="M1026" s="197"/>
      <c r="N1026" s="198"/>
      <c r="O1026" s="198"/>
      <c r="P1026" s="198"/>
      <c r="Q1026" s="198"/>
      <c r="R1026" s="198"/>
      <c r="S1026" s="198"/>
      <c r="T1026" s="19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193" t="s">
        <v>160</v>
      </c>
      <c r="AU1026" s="193" t="s">
        <v>158</v>
      </c>
      <c r="AV1026" s="14" t="s">
        <v>158</v>
      </c>
      <c r="AW1026" s="14" t="s">
        <v>32</v>
      </c>
      <c r="AX1026" s="14" t="s">
        <v>77</v>
      </c>
      <c r="AY1026" s="193" t="s">
        <v>150</v>
      </c>
    </row>
    <row r="1027" s="13" customFormat="1">
      <c r="A1027" s="13"/>
      <c r="B1027" s="184"/>
      <c r="C1027" s="13"/>
      <c r="D1027" s="185" t="s">
        <v>160</v>
      </c>
      <c r="E1027" s="186" t="s">
        <v>1</v>
      </c>
      <c r="F1027" s="187" t="s">
        <v>319</v>
      </c>
      <c r="G1027" s="13"/>
      <c r="H1027" s="186" t="s">
        <v>1</v>
      </c>
      <c r="I1027" s="188"/>
      <c r="J1027" s="13"/>
      <c r="K1027" s="13"/>
      <c r="L1027" s="184"/>
      <c r="M1027" s="189"/>
      <c r="N1027" s="190"/>
      <c r="O1027" s="190"/>
      <c r="P1027" s="190"/>
      <c r="Q1027" s="190"/>
      <c r="R1027" s="190"/>
      <c r="S1027" s="190"/>
      <c r="T1027" s="191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186" t="s">
        <v>160</v>
      </c>
      <c r="AU1027" s="186" t="s">
        <v>158</v>
      </c>
      <c r="AV1027" s="13" t="s">
        <v>85</v>
      </c>
      <c r="AW1027" s="13" t="s">
        <v>32</v>
      </c>
      <c r="AX1027" s="13" t="s">
        <v>77</v>
      </c>
      <c r="AY1027" s="186" t="s">
        <v>150</v>
      </c>
    </row>
    <row r="1028" s="14" customFormat="1">
      <c r="A1028" s="14"/>
      <c r="B1028" s="192"/>
      <c r="C1028" s="14"/>
      <c r="D1028" s="185" t="s">
        <v>160</v>
      </c>
      <c r="E1028" s="193" t="s">
        <v>1</v>
      </c>
      <c r="F1028" s="194" t="s">
        <v>1427</v>
      </c>
      <c r="G1028" s="14"/>
      <c r="H1028" s="195">
        <v>121</v>
      </c>
      <c r="I1028" s="196"/>
      <c r="J1028" s="14"/>
      <c r="K1028" s="14"/>
      <c r="L1028" s="192"/>
      <c r="M1028" s="197"/>
      <c r="N1028" s="198"/>
      <c r="O1028" s="198"/>
      <c r="P1028" s="198"/>
      <c r="Q1028" s="198"/>
      <c r="R1028" s="198"/>
      <c r="S1028" s="198"/>
      <c r="T1028" s="19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193" t="s">
        <v>160</v>
      </c>
      <c r="AU1028" s="193" t="s">
        <v>158</v>
      </c>
      <c r="AV1028" s="14" t="s">
        <v>158</v>
      </c>
      <c r="AW1028" s="14" t="s">
        <v>32</v>
      </c>
      <c r="AX1028" s="14" t="s">
        <v>77</v>
      </c>
      <c r="AY1028" s="193" t="s">
        <v>150</v>
      </c>
    </row>
    <row r="1029" s="15" customFormat="1">
      <c r="A1029" s="15"/>
      <c r="B1029" s="200"/>
      <c r="C1029" s="15"/>
      <c r="D1029" s="185" t="s">
        <v>160</v>
      </c>
      <c r="E1029" s="201" t="s">
        <v>1</v>
      </c>
      <c r="F1029" s="202" t="s">
        <v>163</v>
      </c>
      <c r="G1029" s="15"/>
      <c r="H1029" s="203">
        <v>407.4</v>
      </c>
      <c r="I1029" s="204"/>
      <c r="J1029" s="15"/>
      <c r="K1029" s="15"/>
      <c r="L1029" s="200"/>
      <c r="M1029" s="205"/>
      <c r="N1029" s="206"/>
      <c r="O1029" s="206"/>
      <c r="P1029" s="206"/>
      <c r="Q1029" s="206"/>
      <c r="R1029" s="206"/>
      <c r="S1029" s="206"/>
      <c r="T1029" s="207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01" t="s">
        <v>160</v>
      </c>
      <c r="AU1029" s="201" t="s">
        <v>158</v>
      </c>
      <c r="AV1029" s="15" t="s">
        <v>157</v>
      </c>
      <c r="AW1029" s="15" t="s">
        <v>32</v>
      </c>
      <c r="AX1029" s="15" t="s">
        <v>85</v>
      </c>
      <c r="AY1029" s="201" t="s">
        <v>150</v>
      </c>
    </row>
    <row r="1030" s="2" customFormat="1" ht="16.5" customHeight="1">
      <c r="A1030" s="37"/>
      <c r="B1030" s="170"/>
      <c r="C1030" s="171" t="s">
        <v>1428</v>
      </c>
      <c r="D1030" s="171" t="s">
        <v>152</v>
      </c>
      <c r="E1030" s="172" t="s">
        <v>1429</v>
      </c>
      <c r="F1030" s="173" t="s">
        <v>1430</v>
      </c>
      <c r="G1030" s="174" t="s">
        <v>155</v>
      </c>
      <c r="H1030" s="175">
        <v>407.4</v>
      </c>
      <c r="I1030" s="176"/>
      <c r="J1030" s="177">
        <f>ROUND(I1030*H1030,2)</f>
        <v>0</v>
      </c>
      <c r="K1030" s="173" t="s">
        <v>156</v>
      </c>
      <c r="L1030" s="38"/>
      <c r="M1030" s="178" t="s">
        <v>1</v>
      </c>
      <c r="N1030" s="179" t="s">
        <v>43</v>
      </c>
      <c r="O1030" s="76"/>
      <c r="P1030" s="180">
        <f>O1030*H1030</f>
        <v>0</v>
      </c>
      <c r="Q1030" s="180">
        <v>0</v>
      </c>
      <c r="R1030" s="180">
        <f>Q1030*H1030</f>
        <v>0</v>
      </c>
      <c r="S1030" s="180">
        <v>0</v>
      </c>
      <c r="T1030" s="181">
        <f>S1030*H1030</f>
        <v>0</v>
      </c>
      <c r="U1030" s="37"/>
      <c r="V1030" s="37"/>
      <c r="W1030" s="37"/>
      <c r="X1030" s="37"/>
      <c r="Y1030" s="37"/>
      <c r="Z1030" s="37"/>
      <c r="AA1030" s="37"/>
      <c r="AB1030" s="37"/>
      <c r="AC1030" s="37"/>
      <c r="AD1030" s="37"/>
      <c r="AE1030" s="37"/>
      <c r="AR1030" s="182" t="s">
        <v>243</v>
      </c>
      <c r="AT1030" s="182" t="s">
        <v>152</v>
      </c>
      <c r="AU1030" s="182" t="s">
        <v>158</v>
      </c>
      <c r="AY1030" s="18" t="s">
        <v>150</v>
      </c>
      <c r="BE1030" s="183">
        <f>IF(N1030="základní",J1030,0)</f>
        <v>0</v>
      </c>
      <c r="BF1030" s="183">
        <f>IF(N1030="snížená",J1030,0)</f>
        <v>0</v>
      </c>
      <c r="BG1030" s="183">
        <f>IF(N1030="zákl. přenesená",J1030,0)</f>
        <v>0</v>
      </c>
      <c r="BH1030" s="183">
        <f>IF(N1030="sníž. přenesená",J1030,0)</f>
        <v>0</v>
      </c>
      <c r="BI1030" s="183">
        <f>IF(N1030="nulová",J1030,0)</f>
        <v>0</v>
      </c>
      <c r="BJ1030" s="18" t="s">
        <v>158</v>
      </c>
      <c r="BK1030" s="183">
        <f>ROUND(I1030*H1030,2)</f>
        <v>0</v>
      </c>
      <c r="BL1030" s="18" t="s">
        <v>243</v>
      </c>
      <c r="BM1030" s="182" t="s">
        <v>1431</v>
      </c>
    </row>
    <row r="1031" s="13" customFormat="1">
      <c r="A1031" s="13"/>
      <c r="B1031" s="184"/>
      <c r="C1031" s="13"/>
      <c r="D1031" s="185" t="s">
        <v>160</v>
      </c>
      <c r="E1031" s="186" t="s">
        <v>1</v>
      </c>
      <c r="F1031" s="187" t="s">
        <v>1425</v>
      </c>
      <c r="G1031" s="13"/>
      <c r="H1031" s="186" t="s">
        <v>1</v>
      </c>
      <c r="I1031" s="188"/>
      <c r="J1031" s="13"/>
      <c r="K1031" s="13"/>
      <c r="L1031" s="184"/>
      <c r="M1031" s="189"/>
      <c r="N1031" s="190"/>
      <c r="O1031" s="190"/>
      <c r="P1031" s="190"/>
      <c r="Q1031" s="190"/>
      <c r="R1031" s="190"/>
      <c r="S1031" s="190"/>
      <c r="T1031" s="191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186" t="s">
        <v>160</v>
      </c>
      <c r="AU1031" s="186" t="s">
        <v>158</v>
      </c>
      <c r="AV1031" s="13" t="s">
        <v>85</v>
      </c>
      <c r="AW1031" s="13" t="s">
        <v>32</v>
      </c>
      <c r="AX1031" s="13" t="s">
        <v>77</v>
      </c>
      <c r="AY1031" s="186" t="s">
        <v>150</v>
      </c>
    </row>
    <row r="1032" s="14" customFormat="1">
      <c r="A1032" s="14"/>
      <c r="B1032" s="192"/>
      <c r="C1032" s="14"/>
      <c r="D1032" s="185" t="s">
        <v>160</v>
      </c>
      <c r="E1032" s="193" t="s">
        <v>1</v>
      </c>
      <c r="F1032" s="194" t="s">
        <v>1426</v>
      </c>
      <c r="G1032" s="14"/>
      <c r="H1032" s="195">
        <v>286.39999999999996</v>
      </c>
      <c r="I1032" s="196"/>
      <c r="J1032" s="14"/>
      <c r="K1032" s="14"/>
      <c r="L1032" s="192"/>
      <c r="M1032" s="197"/>
      <c r="N1032" s="198"/>
      <c r="O1032" s="198"/>
      <c r="P1032" s="198"/>
      <c r="Q1032" s="198"/>
      <c r="R1032" s="198"/>
      <c r="S1032" s="198"/>
      <c r="T1032" s="19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193" t="s">
        <v>160</v>
      </c>
      <c r="AU1032" s="193" t="s">
        <v>158</v>
      </c>
      <c r="AV1032" s="14" t="s">
        <v>158</v>
      </c>
      <c r="AW1032" s="14" t="s">
        <v>32</v>
      </c>
      <c r="AX1032" s="14" t="s">
        <v>77</v>
      </c>
      <c r="AY1032" s="193" t="s">
        <v>150</v>
      </c>
    </row>
    <row r="1033" s="13" customFormat="1">
      <c r="A1033" s="13"/>
      <c r="B1033" s="184"/>
      <c r="C1033" s="13"/>
      <c r="D1033" s="185" t="s">
        <v>160</v>
      </c>
      <c r="E1033" s="186" t="s">
        <v>1</v>
      </c>
      <c r="F1033" s="187" t="s">
        <v>319</v>
      </c>
      <c r="G1033" s="13"/>
      <c r="H1033" s="186" t="s">
        <v>1</v>
      </c>
      <c r="I1033" s="188"/>
      <c r="J1033" s="13"/>
      <c r="K1033" s="13"/>
      <c r="L1033" s="184"/>
      <c r="M1033" s="189"/>
      <c r="N1033" s="190"/>
      <c r="O1033" s="190"/>
      <c r="P1033" s="190"/>
      <c r="Q1033" s="190"/>
      <c r="R1033" s="190"/>
      <c r="S1033" s="190"/>
      <c r="T1033" s="191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186" t="s">
        <v>160</v>
      </c>
      <c r="AU1033" s="186" t="s">
        <v>158</v>
      </c>
      <c r="AV1033" s="13" t="s">
        <v>85</v>
      </c>
      <c r="AW1033" s="13" t="s">
        <v>32</v>
      </c>
      <c r="AX1033" s="13" t="s">
        <v>77</v>
      </c>
      <c r="AY1033" s="186" t="s">
        <v>150</v>
      </c>
    </row>
    <row r="1034" s="14" customFormat="1">
      <c r="A1034" s="14"/>
      <c r="B1034" s="192"/>
      <c r="C1034" s="14"/>
      <c r="D1034" s="185" t="s">
        <v>160</v>
      </c>
      <c r="E1034" s="193" t="s">
        <v>1</v>
      </c>
      <c r="F1034" s="194" t="s">
        <v>1427</v>
      </c>
      <c r="G1034" s="14"/>
      <c r="H1034" s="195">
        <v>121</v>
      </c>
      <c r="I1034" s="196"/>
      <c r="J1034" s="14"/>
      <c r="K1034" s="14"/>
      <c r="L1034" s="192"/>
      <c r="M1034" s="197"/>
      <c r="N1034" s="198"/>
      <c r="O1034" s="198"/>
      <c r="P1034" s="198"/>
      <c r="Q1034" s="198"/>
      <c r="R1034" s="198"/>
      <c r="S1034" s="198"/>
      <c r="T1034" s="199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193" t="s">
        <v>160</v>
      </c>
      <c r="AU1034" s="193" t="s">
        <v>158</v>
      </c>
      <c r="AV1034" s="14" t="s">
        <v>158</v>
      </c>
      <c r="AW1034" s="14" t="s">
        <v>32</v>
      </c>
      <c r="AX1034" s="14" t="s">
        <v>77</v>
      </c>
      <c r="AY1034" s="193" t="s">
        <v>150</v>
      </c>
    </row>
    <row r="1035" s="15" customFormat="1">
      <c r="A1035" s="15"/>
      <c r="B1035" s="200"/>
      <c r="C1035" s="15"/>
      <c r="D1035" s="185" t="s">
        <v>160</v>
      </c>
      <c r="E1035" s="201" t="s">
        <v>1</v>
      </c>
      <c r="F1035" s="202" t="s">
        <v>163</v>
      </c>
      <c r="G1035" s="15"/>
      <c r="H1035" s="203">
        <v>407.4</v>
      </c>
      <c r="I1035" s="204"/>
      <c r="J1035" s="15"/>
      <c r="K1035" s="15"/>
      <c r="L1035" s="200"/>
      <c r="M1035" s="205"/>
      <c r="N1035" s="206"/>
      <c r="O1035" s="206"/>
      <c r="P1035" s="206"/>
      <c r="Q1035" s="206"/>
      <c r="R1035" s="206"/>
      <c r="S1035" s="206"/>
      <c r="T1035" s="207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T1035" s="201" t="s">
        <v>160</v>
      </c>
      <c r="AU1035" s="201" t="s">
        <v>158</v>
      </c>
      <c r="AV1035" s="15" t="s">
        <v>157</v>
      </c>
      <c r="AW1035" s="15" t="s">
        <v>32</v>
      </c>
      <c r="AX1035" s="15" t="s">
        <v>85</v>
      </c>
      <c r="AY1035" s="201" t="s">
        <v>150</v>
      </c>
    </row>
    <row r="1036" s="2" customFormat="1" ht="24.15" customHeight="1">
      <c r="A1036" s="37"/>
      <c r="B1036" s="170"/>
      <c r="C1036" s="171" t="s">
        <v>1432</v>
      </c>
      <c r="D1036" s="171" t="s">
        <v>152</v>
      </c>
      <c r="E1036" s="172" t="s">
        <v>1433</v>
      </c>
      <c r="F1036" s="173" t="s">
        <v>1434</v>
      </c>
      <c r="G1036" s="174" t="s">
        <v>155</v>
      </c>
      <c r="H1036" s="175">
        <v>407.4</v>
      </c>
      <c r="I1036" s="176"/>
      <c r="J1036" s="177">
        <f>ROUND(I1036*H1036,2)</f>
        <v>0</v>
      </c>
      <c r="K1036" s="173" t="s">
        <v>156</v>
      </c>
      <c r="L1036" s="38"/>
      <c r="M1036" s="178" t="s">
        <v>1</v>
      </c>
      <c r="N1036" s="179" t="s">
        <v>43</v>
      </c>
      <c r="O1036" s="76"/>
      <c r="P1036" s="180">
        <f>O1036*H1036</f>
        <v>0</v>
      </c>
      <c r="Q1036" s="180">
        <v>0.0002</v>
      </c>
      <c r="R1036" s="180">
        <f>Q1036*H1036</f>
        <v>0.08148</v>
      </c>
      <c r="S1036" s="180">
        <v>0</v>
      </c>
      <c r="T1036" s="181">
        <f>S1036*H1036</f>
        <v>0</v>
      </c>
      <c r="U1036" s="37"/>
      <c r="V1036" s="37"/>
      <c r="W1036" s="37"/>
      <c r="X1036" s="37"/>
      <c r="Y1036" s="37"/>
      <c r="Z1036" s="37"/>
      <c r="AA1036" s="37"/>
      <c r="AB1036" s="37"/>
      <c r="AC1036" s="37"/>
      <c r="AD1036" s="37"/>
      <c r="AE1036" s="37"/>
      <c r="AR1036" s="182" t="s">
        <v>243</v>
      </c>
      <c r="AT1036" s="182" t="s">
        <v>152</v>
      </c>
      <c r="AU1036" s="182" t="s">
        <v>158</v>
      </c>
      <c r="AY1036" s="18" t="s">
        <v>150</v>
      </c>
      <c r="BE1036" s="183">
        <f>IF(N1036="základní",J1036,0)</f>
        <v>0</v>
      </c>
      <c r="BF1036" s="183">
        <f>IF(N1036="snížená",J1036,0)</f>
        <v>0</v>
      </c>
      <c r="BG1036" s="183">
        <f>IF(N1036="zákl. přenesená",J1036,0)</f>
        <v>0</v>
      </c>
      <c r="BH1036" s="183">
        <f>IF(N1036="sníž. přenesená",J1036,0)</f>
        <v>0</v>
      </c>
      <c r="BI1036" s="183">
        <f>IF(N1036="nulová",J1036,0)</f>
        <v>0</v>
      </c>
      <c r="BJ1036" s="18" t="s">
        <v>158</v>
      </c>
      <c r="BK1036" s="183">
        <f>ROUND(I1036*H1036,2)</f>
        <v>0</v>
      </c>
      <c r="BL1036" s="18" t="s">
        <v>243</v>
      </c>
      <c r="BM1036" s="182" t="s">
        <v>1435</v>
      </c>
    </row>
    <row r="1037" s="13" customFormat="1">
      <c r="A1037" s="13"/>
      <c r="B1037" s="184"/>
      <c r="C1037" s="13"/>
      <c r="D1037" s="185" t="s">
        <v>160</v>
      </c>
      <c r="E1037" s="186" t="s">
        <v>1</v>
      </c>
      <c r="F1037" s="187" t="s">
        <v>1425</v>
      </c>
      <c r="G1037" s="13"/>
      <c r="H1037" s="186" t="s">
        <v>1</v>
      </c>
      <c r="I1037" s="188"/>
      <c r="J1037" s="13"/>
      <c r="K1037" s="13"/>
      <c r="L1037" s="184"/>
      <c r="M1037" s="189"/>
      <c r="N1037" s="190"/>
      <c r="O1037" s="190"/>
      <c r="P1037" s="190"/>
      <c r="Q1037" s="190"/>
      <c r="R1037" s="190"/>
      <c r="S1037" s="190"/>
      <c r="T1037" s="191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186" t="s">
        <v>160</v>
      </c>
      <c r="AU1037" s="186" t="s">
        <v>158</v>
      </c>
      <c r="AV1037" s="13" t="s">
        <v>85</v>
      </c>
      <c r="AW1037" s="13" t="s">
        <v>32</v>
      </c>
      <c r="AX1037" s="13" t="s">
        <v>77</v>
      </c>
      <c r="AY1037" s="186" t="s">
        <v>150</v>
      </c>
    </row>
    <row r="1038" s="14" customFormat="1">
      <c r="A1038" s="14"/>
      <c r="B1038" s="192"/>
      <c r="C1038" s="14"/>
      <c r="D1038" s="185" t="s">
        <v>160</v>
      </c>
      <c r="E1038" s="193" t="s">
        <v>1</v>
      </c>
      <c r="F1038" s="194" t="s">
        <v>1426</v>
      </c>
      <c r="G1038" s="14"/>
      <c r="H1038" s="195">
        <v>286.39999999999996</v>
      </c>
      <c r="I1038" s="196"/>
      <c r="J1038" s="14"/>
      <c r="K1038" s="14"/>
      <c r="L1038" s="192"/>
      <c r="M1038" s="197"/>
      <c r="N1038" s="198"/>
      <c r="O1038" s="198"/>
      <c r="P1038" s="198"/>
      <c r="Q1038" s="198"/>
      <c r="R1038" s="198"/>
      <c r="S1038" s="198"/>
      <c r="T1038" s="19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193" t="s">
        <v>160</v>
      </c>
      <c r="AU1038" s="193" t="s">
        <v>158</v>
      </c>
      <c r="AV1038" s="14" t="s">
        <v>158</v>
      </c>
      <c r="AW1038" s="14" t="s">
        <v>32</v>
      </c>
      <c r="AX1038" s="14" t="s">
        <v>77</v>
      </c>
      <c r="AY1038" s="193" t="s">
        <v>150</v>
      </c>
    </row>
    <row r="1039" s="13" customFormat="1">
      <c r="A1039" s="13"/>
      <c r="B1039" s="184"/>
      <c r="C1039" s="13"/>
      <c r="D1039" s="185" t="s">
        <v>160</v>
      </c>
      <c r="E1039" s="186" t="s">
        <v>1</v>
      </c>
      <c r="F1039" s="187" t="s">
        <v>319</v>
      </c>
      <c r="G1039" s="13"/>
      <c r="H1039" s="186" t="s">
        <v>1</v>
      </c>
      <c r="I1039" s="188"/>
      <c r="J1039" s="13"/>
      <c r="K1039" s="13"/>
      <c r="L1039" s="184"/>
      <c r="M1039" s="189"/>
      <c r="N1039" s="190"/>
      <c r="O1039" s="190"/>
      <c r="P1039" s="190"/>
      <c r="Q1039" s="190"/>
      <c r="R1039" s="190"/>
      <c r="S1039" s="190"/>
      <c r="T1039" s="191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186" t="s">
        <v>160</v>
      </c>
      <c r="AU1039" s="186" t="s">
        <v>158</v>
      </c>
      <c r="AV1039" s="13" t="s">
        <v>85</v>
      </c>
      <c r="AW1039" s="13" t="s">
        <v>32</v>
      </c>
      <c r="AX1039" s="13" t="s">
        <v>77</v>
      </c>
      <c r="AY1039" s="186" t="s">
        <v>150</v>
      </c>
    </row>
    <row r="1040" s="14" customFormat="1">
      <c r="A1040" s="14"/>
      <c r="B1040" s="192"/>
      <c r="C1040" s="14"/>
      <c r="D1040" s="185" t="s">
        <v>160</v>
      </c>
      <c r="E1040" s="193" t="s">
        <v>1</v>
      </c>
      <c r="F1040" s="194" t="s">
        <v>1427</v>
      </c>
      <c r="G1040" s="14"/>
      <c r="H1040" s="195">
        <v>121</v>
      </c>
      <c r="I1040" s="196"/>
      <c r="J1040" s="14"/>
      <c r="K1040" s="14"/>
      <c r="L1040" s="192"/>
      <c r="M1040" s="197"/>
      <c r="N1040" s="198"/>
      <c r="O1040" s="198"/>
      <c r="P1040" s="198"/>
      <c r="Q1040" s="198"/>
      <c r="R1040" s="198"/>
      <c r="S1040" s="198"/>
      <c r="T1040" s="199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193" t="s">
        <v>160</v>
      </c>
      <c r="AU1040" s="193" t="s">
        <v>158</v>
      </c>
      <c r="AV1040" s="14" t="s">
        <v>158</v>
      </c>
      <c r="AW1040" s="14" t="s">
        <v>32</v>
      </c>
      <c r="AX1040" s="14" t="s">
        <v>77</v>
      </c>
      <c r="AY1040" s="193" t="s">
        <v>150</v>
      </c>
    </row>
    <row r="1041" s="15" customFormat="1">
      <c r="A1041" s="15"/>
      <c r="B1041" s="200"/>
      <c r="C1041" s="15"/>
      <c r="D1041" s="185" t="s">
        <v>160</v>
      </c>
      <c r="E1041" s="201" t="s">
        <v>1</v>
      </c>
      <c r="F1041" s="202" t="s">
        <v>163</v>
      </c>
      <c r="G1041" s="15"/>
      <c r="H1041" s="203">
        <v>407.4</v>
      </c>
      <c r="I1041" s="204"/>
      <c r="J1041" s="15"/>
      <c r="K1041" s="15"/>
      <c r="L1041" s="200"/>
      <c r="M1041" s="205"/>
      <c r="N1041" s="206"/>
      <c r="O1041" s="206"/>
      <c r="P1041" s="206"/>
      <c r="Q1041" s="206"/>
      <c r="R1041" s="206"/>
      <c r="S1041" s="206"/>
      <c r="T1041" s="207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01" t="s">
        <v>160</v>
      </c>
      <c r="AU1041" s="201" t="s">
        <v>158</v>
      </c>
      <c r="AV1041" s="15" t="s">
        <v>157</v>
      </c>
      <c r="AW1041" s="15" t="s">
        <v>32</v>
      </c>
      <c r="AX1041" s="15" t="s">
        <v>85</v>
      </c>
      <c r="AY1041" s="201" t="s">
        <v>150</v>
      </c>
    </row>
    <row r="1042" s="2" customFormat="1" ht="33" customHeight="1">
      <c r="A1042" s="37"/>
      <c r="B1042" s="170"/>
      <c r="C1042" s="171" t="s">
        <v>1436</v>
      </c>
      <c r="D1042" s="171" t="s">
        <v>152</v>
      </c>
      <c r="E1042" s="172" t="s">
        <v>1437</v>
      </c>
      <c r="F1042" s="173" t="s">
        <v>1438</v>
      </c>
      <c r="G1042" s="174" t="s">
        <v>155</v>
      </c>
      <c r="H1042" s="175">
        <v>407.4</v>
      </c>
      <c r="I1042" s="176"/>
      <c r="J1042" s="177">
        <f>ROUND(I1042*H1042,2)</f>
        <v>0</v>
      </c>
      <c r="K1042" s="173" t="s">
        <v>156</v>
      </c>
      <c r="L1042" s="38"/>
      <c r="M1042" s="178" t="s">
        <v>1</v>
      </c>
      <c r="N1042" s="179" t="s">
        <v>43</v>
      </c>
      <c r="O1042" s="76"/>
      <c r="P1042" s="180">
        <f>O1042*H1042</f>
        <v>0</v>
      </c>
      <c r="Q1042" s="180">
        <v>0.0075</v>
      </c>
      <c r="R1042" s="180">
        <f>Q1042*H1042</f>
        <v>3.0555</v>
      </c>
      <c r="S1042" s="180">
        <v>0</v>
      </c>
      <c r="T1042" s="181">
        <f>S1042*H1042</f>
        <v>0</v>
      </c>
      <c r="U1042" s="37"/>
      <c r="V1042" s="37"/>
      <c r="W1042" s="37"/>
      <c r="X1042" s="37"/>
      <c r="Y1042" s="37"/>
      <c r="Z1042" s="37"/>
      <c r="AA1042" s="37"/>
      <c r="AB1042" s="37"/>
      <c r="AC1042" s="37"/>
      <c r="AD1042" s="37"/>
      <c r="AE1042" s="37"/>
      <c r="AR1042" s="182" t="s">
        <v>243</v>
      </c>
      <c r="AT1042" s="182" t="s">
        <v>152</v>
      </c>
      <c r="AU1042" s="182" t="s">
        <v>158</v>
      </c>
      <c r="AY1042" s="18" t="s">
        <v>150</v>
      </c>
      <c r="BE1042" s="183">
        <f>IF(N1042="základní",J1042,0)</f>
        <v>0</v>
      </c>
      <c r="BF1042" s="183">
        <f>IF(N1042="snížená",J1042,0)</f>
        <v>0</v>
      </c>
      <c r="BG1042" s="183">
        <f>IF(N1042="zákl. přenesená",J1042,0)</f>
        <v>0</v>
      </c>
      <c r="BH1042" s="183">
        <f>IF(N1042="sníž. přenesená",J1042,0)</f>
        <v>0</v>
      </c>
      <c r="BI1042" s="183">
        <f>IF(N1042="nulová",J1042,0)</f>
        <v>0</v>
      </c>
      <c r="BJ1042" s="18" t="s">
        <v>158</v>
      </c>
      <c r="BK1042" s="183">
        <f>ROUND(I1042*H1042,2)</f>
        <v>0</v>
      </c>
      <c r="BL1042" s="18" t="s">
        <v>243</v>
      </c>
      <c r="BM1042" s="182" t="s">
        <v>1439</v>
      </c>
    </row>
    <row r="1043" s="13" customFormat="1">
      <c r="A1043" s="13"/>
      <c r="B1043" s="184"/>
      <c r="C1043" s="13"/>
      <c r="D1043" s="185" t="s">
        <v>160</v>
      </c>
      <c r="E1043" s="186" t="s">
        <v>1</v>
      </c>
      <c r="F1043" s="187" t="s">
        <v>1425</v>
      </c>
      <c r="G1043" s="13"/>
      <c r="H1043" s="186" t="s">
        <v>1</v>
      </c>
      <c r="I1043" s="188"/>
      <c r="J1043" s="13"/>
      <c r="K1043" s="13"/>
      <c r="L1043" s="184"/>
      <c r="M1043" s="189"/>
      <c r="N1043" s="190"/>
      <c r="O1043" s="190"/>
      <c r="P1043" s="190"/>
      <c r="Q1043" s="190"/>
      <c r="R1043" s="190"/>
      <c r="S1043" s="190"/>
      <c r="T1043" s="191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186" t="s">
        <v>160</v>
      </c>
      <c r="AU1043" s="186" t="s">
        <v>158</v>
      </c>
      <c r="AV1043" s="13" t="s">
        <v>85</v>
      </c>
      <c r="AW1043" s="13" t="s">
        <v>32</v>
      </c>
      <c r="AX1043" s="13" t="s">
        <v>77</v>
      </c>
      <c r="AY1043" s="186" t="s">
        <v>150</v>
      </c>
    </row>
    <row r="1044" s="14" customFormat="1">
      <c r="A1044" s="14"/>
      <c r="B1044" s="192"/>
      <c r="C1044" s="14"/>
      <c r="D1044" s="185" t="s">
        <v>160</v>
      </c>
      <c r="E1044" s="193" t="s">
        <v>1</v>
      </c>
      <c r="F1044" s="194" t="s">
        <v>1426</v>
      </c>
      <c r="G1044" s="14"/>
      <c r="H1044" s="195">
        <v>286.39999999999996</v>
      </c>
      <c r="I1044" s="196"/>
      <c r="J1044" s="14"/>
      <c r="K1044" s="14"/>
      <c r="L1044" s="192"/>
      <c r="M1044" s="197"/>
      <c r="N1044" s="198"/>
      <c r="O1044" s="198"/>
      <c r="P1044" s="198"/>
      <c r="Q1044" s="198"/>
      <c r="R1044" s="198"/>
      <c r="S1044" s="198"/>
      <c r="T1044" s="19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193" t="s">
        <v>160</v>
      </c>
      <c r="AU1044" s="193" t="s">
        <v>158</v>
      </c>
      <c r="AV1044" s="14" t="s">
        <v>158</v>
      </c>
      <c r="AW1044" s="14" t="s">
        <v>32</v>
      </c>
      <c r="AX1044" s="14" t="s">
        <v>77</v>
      </c>
      <c r="AY1044" s="193" t="s">
        <v>150</v>
      </c>
    </row>
    <row r="1045" s="13" customFormat="1">
      <c r="A1045" s="13"/>
      <c r="B1045" s="184"/>
      <c r="C1045" s="13"/>
      <c r="D1045" s="185" t="s">
        <v>160</v>
      </c>
      <c r="E1045" s="186" t="s">
        <v>1</v>
      </c>
      <c r="F1045" s="187" t="s">
        <v>319</v>
      </c>
      <c r="G1045" s="13"/>
      <c r="H1045" s="186" t="s">
        <v>1</v>
      </c>
      <c r="I1045" s="188"/>
      <c r="J1045" s="13"/>
      <c r="K1045" s="13"/>
      <c r="L1045" s="184"/>
      <c r="M1045" s="189"/>
      <c r="N1045" s="190"/>
      <c r="O1045" s="190"/>
      <c r="P1045" s="190"/>
      <c r="Q1045" s="190"/>
      <c r="R1045" s="190"/>
      <c r="S1045" s="190"/>
      <c r="T1045" s="191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186" t="s">
        <v>160</v>
      </c>
      <c r="AU1045" s="186" t="s">
        <v>158</v>
      </c>
      <c r="AV1045" s="13" t="s">
        <v>85</v>
      </c>
      <c r="AW1045" s="13" t="s">
        <v>32</v>
      </c>
      <c r="AX1045" s="13" t="s">
        <v>77</v>
      </c>
      <c r="AY1045" s="186" t="s">
        <v>150</v>
      </c>
    </row>
    <row r="1046" s="14" customFormat="1">
      <c r="A1046" s="14"/>
      <c r="B1046" s="192"/>
      <c r="C1046" s="14"/>
      <c r="D1046" s="185" t="s">
        <v>160</v>
      </c>
      <c r="E1046" s="193" t="s">
        <v>1</v>
      </c>
      <c r="F1046" s="194" t="s">
        <v>1427</v>
      </c>
      <c r="G1046" s="14"/>
      <c r="H1046" s="195">
        <v>121</v>
      </c>
      <c r="I1046" s="196"/>
      <c r="J1046" s="14"/>
      <c r="K1046" s="14"/>
      <c r="L1046" s="192"/>
      <c r="M1046" s="197"/>
      <c r="N1046" s="198"/>
      <c r="O1046" s="198"/>
      <c r="P1046" s="198"/>
      <c r="Q1046" s="198"/>
      <c r="R1046" s="198"/>
      <c r="S1046" s="198"/>
      <c r="T1046" s="199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193" t="s">
        <v>160</v>
      </c>
      <c r="AU1046" s="193" t="s">
        <v>158</v>
      </c>
      <c r="AV1046" s="14" t="s">
        <v>158</v>
      </c>
      <c r="AW1046" s="14" t="s">
        <v>32</v>
      </c>
      <c r="AX1046" s="14" t="s">
        <v>77</v>
      </c>
      <c r="AY1046" s="193" t="s">
        <v>150</v>
      </c>
    </row>
    <row r="1047" s="15" customFormat="1">
      <c r="A1047" s="15"/>
      <c r="B1047" s="200"/>
      <c r="C1047" s="15"/>
      <c r="D1047" s="185" t="s">
        <v>160</v>
      </c>
      <c r="E1047" s="201" t="s">
        <v>1</v>
      </c>
      <c r="F1047" s="202" t="s">
        <v>163</v>
      </c>
      <c r="G1047" s="15"/>
      <c r="H1047" s="203">
        <v>407.4</v>
      </c>
      <c r="I1047" s="204"/>
      <c r="J1047" s="15"/>
      <c r="K1047" s="15"/>
      <c r="L1047" s="200"/>
      <c r="M1047" s="205"/>
      <c r="N1047" s="206"/>
      <c r="O1047" s="206"/>
      <c r="P1047" s="206"/>
      <c r="Q1047" s="206"/>
      <c r="R1047" s="206"/>
      <c r="S1047" s="206"/>
      <c r="T1047" s="207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01" t="s">
        <v>160</v>
      </c>
      <c r="AU1047" s="201" t="s">
        <v>158</v>
      </c>
      <c r="AV1047" s="15" t="s">
        <v>157</v>
      </c>
      <c r="AW1047" s="15" t="s">
        <v>32</v>
      </c>
      <c r="AX1047" s="15" t="s">
        <v>85</v>
      </c>
      <c r="AY1047" s="201" t="s">
        <v>150</v>
      </c>
    </row>
    <row r="1048" s="2" customFormat="1" ht="16.5" customHeight="1">
      <c r="A1048" s="37"/>
      <c r="B1048" s="170"/>
      <c r="C1048" s="171" t="s">
        <v>1440</v>
      </c>
      <c r="D1048" s="171" t="s">
        <v>152</v>
      </c>
      <c r="E1048" s="172" t="s">
        <v>1441</v>
      </c>
      <c r="F1048" s="173" t="s">
        <v>1442</v>
      </c>
      <c r="G1048" s="174" t="s">
        <v>155</v>
      </c>
      <c r="H1048" s="175">
        <v>407.4</v>
      </c>
      <c r="I1048" s="176"/>
      <c r="J1048" s="177">
        <f>ROUND(I1048*H1048,2)</f>
        <v>0</v>
      </c>
      <c r="K1048" s="173" t="s">
        <v>156</v>
      </c>
      <c r="L1048" s="38"/>
      <c r="M1048" s="178" t="s">
        <v>1</v>
      </c>
      <c r="N1048" s="179" t="s">
        <v>43</v>
      </c>
      <c r="O1048" s="76"/>
      <c r="P1048" s="180">
        <f>O1048*H1048</f>
        <v>0</v>
      </c>
      <c r="Q1048" s="180">
        <v>0.00029999999999999996</v>
      </c>
      <c r="R1048" s="180">
        <f>Q1048*H1048</f>
        <v>0.12221999999999998</v>
      </c>
      <c r="S1048" s="180">
        <v>0</v>
      </c>
      <c r="T1048" s="181">
        <f>S1048*H1048</f>
        <v>0</v>
      </c>
      <c r="U1048" s="37"/>
      <c r="V1048" s="37"/>
      <c r="W1048" s="37"/>
      <c r="X1048" s="37"/>
      <c r="Y1048" s="37"/>
      <c r="Z1048" s="37"/>
      <c r="AA1048" s="37"/>
      <c r="AB1048" s="37"/>
      <c r="AC1048" s="37"/>
      <c r="AD1048" s="37"/>
      <c r="AE1048" s="37"/>
      <c r="AR1048" s="182" t="s">
        <v>243</v>
      </c>
      <c r="AT1048" s="182" t="s">
        <v>152</v>
      </c>
      <c r="AU1048" s="182" t="s">
        <v>158</v>
      </c>
      <c r="AY1048" s="18" t="s">
        <v>150</v>
      </c>
      <c r="BE1048" s="183">
        <f>IF(N1048="základní",J1048,0)</f>
        <v>0</v>
      </c>
      <c r="BF1048" s="183">
        <f>IF(N1048="snížená",J1048,0)</f>
        <v>0</v>
      </c>
      <c r="BG1048" s="183">
        <f>IF(N1048="zákl. přenesená",J1048,0)</f>
        <v>0</v>
      </c>
      <c r="BH1048" s="183">
        <f>IF(N1048="sníž. přenesená",J1048,0)</f>
        <v>0</v>
      </c>
      <c r="BI1048" s="183">
        <f>IF(N1048="nulová",J1048,0)</f>
        <v>0</v>
      </c>
      <c r="BJ1048" s="18" t="s">
        <v>158</v>
      </c>
      <c r="BK1048" s="183">
        <f>ROUND(I1048*H1048,2)</f>
        <v>0</v>
      </c>
      <c r="BL1048" s="18" t="s">
        <v>243</v>
      </c>
      <c r="BM1048" s="182" t="s">
        <v>1443</v>
      </c>
    </row>
    <row r="1049" s="13" customFormat="1">
      <c r="A1049" s="13"/>
      <c r="B1049" s="184"/>
      <c r="C1049" s="13"/>
      <c r="D1049" s="185" t="s">
        <v>160</v>
      </c>
      <c r="E1049" s="186" t="s">
        <v>1</v>
      </c>
      <c r="F1049" s="187" t="s">
        <v>1425</v>
      </c>
      <c r="G1049" s="13"/>
      <c r="H1049" s="186" t="s">
        <v>1</v>
      </c>
      <c r="I1049" s="188"/>
      <c r="J1049" s="13"/>
      <c r="K1049" s="13"/>
      <c r="L1049" s="184"/>
      <c r="M1049" s="189"/>
      <c r="N1049" s="190"/>
      <c r="O1049" s="190"/>
      <c r="P1049" s="190"/>
      <c r="Q1049" s="190"/>
      <c r="R1049" s="190"/>
      <c r="S1049" s="190"/>
      <c r="T1049" s="191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186" t="s">
        <v>160</v>
      </c>
      <c r="AU1049" s="186" t="s">
        <v>158</v>
      </c>
      <c r="AV1049" s="13" t="s">
        <v>85</v>
      </c>
      <c r="AW1049" s="13" t="s">
        <v>32</v>
      </c>
      <c r="AX1049" s="13" t="s">
        <v>77</v>
      </c>
      <c r="AY1049" s="186" t="s">
        <v>150</v>
      </c>
    </row>
    <row r="1050" s="14" customFormat="1">
      <c r="A1050" s="14"/>
      <c r="B1050" s="192"/>
      <c r="C1050" s="14"/>
      <c r="D1050" s="185" t="s">
        <v>160</v>
      </c>
      <c r="E1050" s="193" t="s">
        <v>1</v>
      </c>
      <c r="F1050" s="194" t="s">
        <v>1426</v>
      </c>
      <c r="G1050" s="14"/>
      <c r="H1050" s="195">
        <v>286.39999999999996</v>
      </c>
      <c r="I1050" s="196"/>
      <c r="J1050" s="14"/>
      <c r="K1050" s="14"/>
      <c r="L1050" s="192"/>
      <c r="M1050" s="197"/>
      <c r="N1050" s="198"/>
      <c r="O1050" s="198"/>
      <c r="P1050" s="198"/>
      <c r="Q1050" s="198"/>
      <c r="R1050" s="198"/>
      <c r="S1050" s="198"/>
      <c r="T1050" s="19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193" t="s">
        <v>160</v>
      </c>
      <c r="AU1050" s="193" t="s">
        <v>158</v>
      </c>
      <c r="AV1050" s="14" t="s">
        <v>158</v>
      </c>
      <c r="AW1050" s="14" t="s">
        <v>32</v>
      </c>
      <c r="AX1050" s="14" t="s">
        <v>77</v>
      </c>
      <c r="AY1050" s="193" t="s">
        <v>150</v>
      </c>
    </row>
    <row r="1051" s="13" customFormat="1">
      <c r="A1051" s="13"/>
      <c r="B1051" s="184"/>
      <c r="C1051" s="13"/>
      <c r="D1051" s="185" t="s">
        <v>160</v>
      </c>
      <c r="E1051" s="186" t="s">
        <v>1</v>
      </c>
      <c r="F1051" s="187" t="s">
        <v>319</v>
      </c>
      <c r="G1051" s="13"/>
      <c r="H1051" s="186" t="s">
        <v>1</v>
      </c>
      <c r="I1051" s="188"/>
      <c r="J1051" s="13"/>
      <c r="K1051" s="13"/>
      <c r="L1051" s="184"/>
      <c r="M1051" s="189"/>
      <c r="N1051" s="190"/>
      <c r="O1051" s="190"/>
      <c r="P1051" s="190"/>
      <c r="Q1051" s="190"/>
      <c r="R1051" s="190"/>
      <c r="S1051" s="190"/>
      <c r="T1051" s="191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186" t="s">
        <v>160</v>
      </c>
      <c r="AU1051" s="186" t="s">
        <v>158</v>
      </c>
      <c r="AV1051" s="13" t="s">
        <v>85</v>
      </c>
      <c r="AW1051" s="13" t="s">
        <v>32</v>
      </c>
      <c r="AX1051" s="13" t="s">
        <v>77</v>
      </c>
      <c r="AY1051" s="186" t="s">
        <v>150</v>
      </c>
    </row>
    <row r="1052" s="14" customFormat="1">
      <c r="A1052" s="14"/>
      <c r="B1052" s="192"/>
      <c r="C1052" s="14"/>
      <c r="D1052" s="185" t="s">
        <v>160</v>
      </c>
      <c r="E1052" s="193" t="s">
        <v>1</v>
      </c>
      <c r="F1052" s="194" t="s">
        <v>1427</v>
      </c>
      <c r="G1052" s="14"/>
      <c r="H1052" s="195">
        <v>121</v>
      </c>
      <c r="I1052" s="196"/>
      <c r="J1052" s="14"/>
      <c r="K1052" s="14"/>
      <c r="L1052" s="192"/>
      <c r="M1052" s="197"/>
      <c r="N1052" s="198"/>
      <c r="O1052" s="198"/>
      <c r="P1052" s="198"/>
      <c r="Q1052" s="198"/>
      <c r="R1052" s="198"/>
      <c r="S1052" s="198"/>
      <c r="T1052" s="19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193" t="s">
        <v>160</v>
      </c>
      <c r="AU1052" s="193" t="s">
        <v>158</v>
      </c>
      <c r="AV1052" s="14" t="s">
        <v>158</v>
      </c>
      <c r="AW1052" s="14" t="s">
        <v>32</v>
      </c>
      <c r="AX1052" s="14" t="s">
        <v>77</v>
      </c>
      <c r="AY1052" s="193" t="s">
        <v>150</v>
      </c>
    </row>
    <row r="1053" s="15" customFormat="1">
      <c r="A1053" s="15"/>
      <c r="B1053" s="200"/>
      <c r="C1053" s="15"/>
      <c r="D1053" s="185" t="s">
        <v>160</v>
      </c>
      <c r="E1053" s="201" t="s">
        <v>1</v>
      </c>
      <c r="F1053" s="202" t="s">
        <v>163</v>
      </c>
      <c r="G1053" s="15"/>
      <c r="H1053" s="203">
        <v>407.4</v>
      </c>
      <c r="I1053" s="204"/>
      <c r="J1053" s="15"/>
      <c r="K1053" s="15"/>
      <c r="L1053" s="200"/>
      <c r="M1053" s="205"/>
      <c r="N1053" s="206"/>
      <c r="O1053" s="206"/>
      <c r="P1053" s="206"/>
      <c r="Q1053" s="206"/>
      <c r="R1053" s="206"/>
      <c r="S1053" s="206"/>
      <c r="T1053" s="207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01" t="s">
        <v>160</v>
      </c>
      <c r="AU1053" s="201" t="s">
        <v>158</v>
      </c>
      <c r="AV1053" s="15" t="s">
        <v>157</v>
      </c>
      <c r="AW1053" s="15" t="s">
        <v>32</v>
      </c>
      <c r="AX1053" s="15" t="s">
        <v>85</v>
      </c>
      <c r="AY1053" s="201" t="s">
        <v>150</v>
      </c>
    </row>
    <row r="1054" s="2" customFormat="1" ht="37.8" customHeight="1">
      <c r="A1054" s="37"/>
      <c r="B1054" s="170"/>
      <c r="C1054" s="208" t="s">
        <v>1444</v>
      </c>
      <c r="D1054" s="208" t="s">
        <v>470</v>
      </c>
      <c r="E1054" s="209" t="s">
        <v>1445</v>
      </c>
      <c r="F1054" s="210" t="s">
        <v>1446</v>
      </c>
      <c r="G1054" s="211" t="s">
        <v>155</v>
      </c>
      <c r="H1054" s="212">
        <v>448.14</v>
      </c>
      <c r="I1054" s="213"/>
      <c r="J1054" s="214">
        <f>ROUND(I1054*H1054,2)</f>
        <v>0</v>
      </c>
      <c r="K1054" s="210" t="s">
        <v>156</v>
      </c>
      <c r="L1054" s="215"/>
      <c r="M1054" s="216" t="s">
        <v>1</v>
      </c>
      <c r="N1054" s="217" t="s">
        <v>43</v>
      </c>
      <c r="O1054" s="76"/>
      <c r="P1054" s="180">
        <f>O1054*H1054</f>
        <v>0</v>
      </c>
      <c r="Q1054" s="180">
        <v>0.0026</v>
      </c>
      <c r="R1054" s="180">
        <f>Q1054*H1054</f>
        <v>1.1651639999999998</v>
      </c>
      <c r="S1054" s="180">
        <v>0</v>
      </c>
      <c r="T1054" s="181">
        <f>S1054*H1054</f>
        <v>0</v>
      </c>
      <c r="U1054" s="37"/>
      <c r="V1054" s="37"/>
      <c r="W1054" s="37"/>
      <c r="X1054" s="37"/>
      <c r="Y1054" s="37"/>
      <c r="Z1054" s="37"/>
      <c r="AA1054" s="37"/>
      <c r="AB1054" s="37"/>
      <c r="AC1054" s="37"/>
      <c r="AD1054" s="37"/>
      <c r="AE1054" s="37"/>
      <c r="AR1054" s="182" t="s">
        <v>342</v>
      </c>
      <c r="AT1054" s="182" t="s">
        <v>470</v>
      </c>
      <c r="AU1054" s="182" t="s">
        <v>158</v>
      </c>
      <c r="AY1054" s="18" t="s">
        <v>150</v>
      </c>
      <c r="BE1054" s="183">
        <f>IF(N1054="základní",J1054,0)</f>
        <v>0</v>
      </c>
      <c r="BF1054" s="183">
        <f>IF(N1054="snížená",J1054,0)</f>
        <v>0</v>
      </c>
      <c r="BG1054" s="183">
        <f>IF(N1054="zákl. přenesená",J1054,0)</f>
        <v>0</v>
      </c>
      <c r="BH1054" s="183">
        <f>IF(N1054="sníž. přenesená",J1054,0)</f>
        <v>0</v>
      </c>
      <c r="BI1054" s="183">
        <f>IF(N1054="nulová",J1054,0)</f>
        <v>0</v>
      </c>
      <c r="BJ1054" s="18" t="s">
        <v>158</v>
      </c>
      <c r="BK1054" s="183">
        <f>ROUND(I1054*H1054,2)</f>
        <v>0</v>
      </c>
      <c r="BL1054" s="18" t="s">
        <v>243</v>
      </c>
      <c r="BM1054" s="182" t="s">
        <v>1447</v>
      </c>
    </row>
    <row r="1055" s="14" customFormat="1">
      <c r="A1055" s="14"/>
      <c r="B1055" s="192"/>
      <c r="C1055" s="14"/>
      <c r="D1055" s="185" t="s">
        <v>160</v>
      </c>
      <c r="E1055" s="14"/>
      <c r="F1055" s="194" t="s">
        <v>1448</v>
      </c>
      <c r="G1055" s="14"/>
      <c r="H1055" s="195">
        <v>448.14</v>
      </c>
      <c r="I1055" s="196"/>
      <c r="J1055" s="14"/>
      <c r="K1055" s="14"/>
      <c r="L1055" s="192"/>
      <c r="M1055" s="197"/>
      <c r="N1055" s="198"/>
      <c r="O1055" s="198"/>
      <c r="P1055" s="198"/>
      <c r="Q1055" s="198"/>
      <c r="R1055" s="198"/>
      <c r="S1055" s="198"/>
      <c r="T1055" s="19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193" t="s">
        <v>160</v>
      </c>
      <c r="AU1055" s="193" t="s">
        <v>158</v>
      </c>
      <c r="AV1055" s="14" t="s">
        <v>158</v>
      </c>
      <c r="AW1055" s="14" t="s">
        <v>3</v>
      </c>
      <c r="AX1055" s="14" t="s">
        <v>85</v>
      </c>
      <c r="AY1055" s="193" t="s">
        <v>150</v>
      </c>
    </row>
    <row r="1056" s="2" customFormat="1" ht="16.5" customHeight="1">
      <c r="A1056" s="37"/>
      <c r="B1056" s="170"/>
      <c r="C1056" s="171" t="s">
        <v>1449</v>
      </c>
      <c r="D1056" s="171" t="s">
        <v>152</v>
      </c>
      <c r="E1056" s="172" t="s">
        <v>1450</v>
      </c>
      <c r="F1056" s="173" t="s">
        <v>1451</v>
      </c>
      <c r="G1056" s="174" t="s">
        <v>448</v>
      </c>
      <c r="H1056" s="175">
        <v>365.85</v>
      </c>
      <c r="I1056" s="176"/>
      <c r="J1056" s="177">
        <f>ROUND(I1056*H1056,2)</f>
        <v>0</v>
      </c>
      <c r="K1056" s="173" t="s">
        <v>156</v>
      </c>
      <c r="L1056" s="38"/>
      <c r="M1056" s="178" t="s">
        <v>1</v>
      </c>
      <c r="N1056" s="179" t="s">
        <v>43</v>
      </c>
      <c r="O1056" s="76"/>
      <c r="P1056" s="180">
        <f>O1056*H1056</f>
        <v>0</v>
      </c>
      <c r="Q1056" s="180">
        <v>1E-05</v>
      </c>
      <c r="R1056" s="180">
        <f>Q1056*H1056</f>
        <v>0.0036585000000000008</v>
      </c>
      <c r="S1056" s="180">
        <v>0</v>
      </c>
      <c r="T1056" s="181">
        <f>S1056*H1056</f>
        <v>0</v>
      </c>
      <c r="U1056" s="37"/>
      <c r="V1056" s="37"/>
      <c r="W1056" s="37"/>
      <c r="X1056" s="37"/>
      <c r="Y1056" s="37"/>
      <c r="Z1056" s="37"/>
      <c r="AA1056" s="37"/>
      <c r="AB1056" s="37"/>
      <c r="AC1056" s="37"/>
      <c r="AD1056" s="37"/>
      <c r="AE1056" s="37"/>
      <c r="AR1056" s="182" t="s">
        <v>243</v>
      </c>
      <c r="AT1056" s="182" t="s">
        <v>152</v>
      </c>
      <c r="AU1056" s="182" t="s">
        <v>158</v>
      </c>
      <c r="AY1056" s="18" t="s">
        <v>150</v>
      </c>
      <c r="BE1056" s="183">
        <f>IF(N1056="základní",J1056,0)</f>
        <v>0</v>
      </c>
      <c r="BF1056" s="183">
        <f>IF(N1056="snížená",J1056,0)</f>
        <v>0</v>
      </c>
      <c r="BG1056" s="183">
        <f>IF(N1056="zákl. přenesená",J1056,0)</f>
        <v>0</v>
      </c>
      <c r="BH1056" s="183">
        <f>IF(N1056="sníž. přenesená",J1056,0)</f>
        <v>0</v>
      </c>
      <c r="BI1056" s="183">
        <f>IF(N1056="nulová",J1056,0)</f>
        <v>0</v>
      </c>
      <c r="BJ1056" s="18" t="s">
        <v>158</v>
      </c>
      <c r="BK1056" s="183">
        <f>ROUND(I1056*H1056,2)</f>
        <v>0</v>
      </c>
      <c r="BL1056" s="18" t="s">
        <v>243</v>
      </c>
      <c r="BM1056" s="182" t="s">
        <v>1452</v>
      </c>
    </row>
    <row r="1057" s="2" customFormat="1" ht="21.75" customHeight="1">
      <c r="A1057" s="37"/>
      <c r="B1057" s="170"/>
      <c r="C1057" s="208" t="s">
        <v>1453</v>
      </c>
      <c r="D1057" s="208" t="s">
        <v>470</v>
      </c>
      <c r="E1057" s="209" t="s">
        <v>1454</v>
      </c>
      <c r="F1057" s="210" t="s">
        <v>1455</v>
      </c>
      <c r="G1057" s="211" t="s">
        <v>448</v>
      </c>
      <c r="H1057" s="212">
        <v>373.167</v>
      </c>
      <c r="I1057" s="213"/>
      <c r="J1057" s="214">
        <f>ROUND(I1057*H1057,2)</f>
        <v>0</v>
      </c>
      <c r="K1057" s="210" t="s">
        <v>156</v>
      </c>
      <c r="L1057" s="215"/>
      <c r="M1057" s="216" t="s">
        <v>1</v>
      </c>
      <c r="N1057" s="217" t="s">
        <v>43</v>
      </c>
      <c r="O1057" s="76"/>
      <c r="P1057" s="180">
        <f>O1057*H1057</f>
        <v>0</v>
      </c>
      <c r="Q1057" s="180">
        <v>0.0005</v>
      </c>
      <c r="R1057" s="180">
        <f>Q1057*H1057</f>
        <v>0.1865835</v>
      </c>
      <c r="S1057" s="180">
        <v>0</v>
      </c>
      <c r="T1057" s="181">
        <f>S1057*H1057</f>
        <v>0</v>
      </c>
      <c r="U1057" s="37"/>
      <c r="V1057" s="37"/>
      <c r="W1057" s="37"/>
      <c r="X1057" s="37"/>
      <c r="Y1057" s="37"/>
      <c r="Z1057" s="37"/>
      <c r="AA1057" s="37"/>
      <c r="AB1057" s="37"/>
      <c r="AC1057" s="37"/>
      <c r="AD1057" s="37"/>
      <c r="AE1057" s="37"/>
      <c r="AR1057" s="182" t="s">
        <v>342</v>
      </c>
      <c r="AT1057" s="182" t="s">
        <v>470</v>
      </c>
      <c r="AU1057" s="182" t="s">
        <v>158</v>
      </c>
      <c r="AY1057" s="18" t="s">
        <v>150</v>
      </c>
      <c r="BE1057" s="183">
        <f>IF(N1057="základní",J1057,0)</f>
        <v>0</v>
      </c>
      <c r="BF1057" s="183">
        <f>IF(N1057="snížená",J1057,0)</f>
        <v>0</v>
      </c>
      <c r="BG1057" s="183">
        <f>IF(N1057="zákl. přenesená",J1057,0)</f>
        <v>0</v>
      </c>
      <c r="BH1057" s="183">
        <f>IF(N1057="sníž. přenesená",J1057,0)</f>
        <v>0</v>
      </c>
      <c r="BI1057" s="183">
        <f>IF(N1057="nulová",J1057,0)</f>
        <v>0</v>
      </c>
      <c r="BJ1057" s="18" t="s">
        <v>158</v>
      </c>
      <c r="BK1057" s="183">
        <f>ROUND(I1057*H1057,2)</f>
        <v>0</v>
      </c>
      <c r="BL1057" s="18" t="s">
        <v>243</v>
      </c>
      <c r="BM1057" s="182" t="s">
        <v>1456</v>
      </c>
    </row>
    <row r="1058" s="14" customFormat="1">
      <c r="A1058" s="14"/>
      <c r="B1058" s="192"/>
      <c r="C1058" s="14"/>
      <c r="D1058" s="185" t="s">
        <v>160</v>
      </c>
      <c r="E1058" s="14"/>
      <c r="F1058" s="194" t="s">
        <v>1457</v>
      </c>
      <c r="G1058" s="14"/>
      <c r="H1058" s="195">
        <v>373.167</v>
      </c>
      <c r="I1058" s="196"/>
      <c r="J1058" s="14"/>
      <c r="K1058" s="14"/>
      <c r="L1058" s="192"/>
      <c r="M1058" s="197"/>
      <c r="N1058" s="198"/>
      <c r="O1058" s="198"/>
      <c r="P1058" s="198"/>
      <c r="Q1058" s="198"/>
      <c r="R1058" s="198"/>
      <c r="S1058" s="198"/>
      <c r="T1058" s="19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193" t="s">
        <v>160</v>
      </c>
      <c r="AU1058" s="193" t="s">
        <v>158</v>
      </c>
      <c r="AV1058" s="14" t="s">
        <v>158</v>
      </c>
      <c r="AW1058" s="14" t="s">
        <v>3</v>
      </c>
      <c r="AX1058" s="14" t="s">
        <v>85</v>
      </c>
      <c r="AY1058" s="193" t="s">
        <v>150</v>
      </c>
    </row>
    <row r="1059" s="2" customFormat="1" ht="16.5" customHeight="1">
      <c r="A1059" s="37"/>
      <c r="B1059" s="170"/>
      <c r="C1059" s="171" t="s">
        <v>1458</v>
      </c>
      <c r="D1059" s="171" t="s">
        <v>152</v>
      </c>
      <c r="E1059" s="172" t="s">
        <v>1459</v>
      </c>
      <c r="F1059" s="173" t="s">
        <v>1460</v>
      </c>
      <c r="G1059" s="174" t="s">
        <v>448</v>
      </c>
      <c r="H1059" s="175">
        <v>365.85</v>
      </c>
      <c r="I1059" s="176"/>
      <c r="J1059" s="177">
        <f>ROUND(I1059*H1059,2)</f>
        <v>0</v>
      </c>
      <c r="K1059" s="173" t="s">
        <v>156</v>
      </c>
      <c r="L1059" s="38"/>
      <c r="M1059" s="178" t="s">
        <v>1</v>
      </c>
      <c r="N1059" s="179" t="s">
        <v>43</v>
      </c>
      <c r="O1059" s="76"/>
      <c r="P1059" s="180">
        <f>O1059*H1059</f>
        <v>0</v>
      </c>
      <c r="Q1059" s="180">
        <v>9E-05</v>
      </c>
      <c r="R1059" s="180">
        <f>Q1059*H1059</f>
        <v>0.032926500000000004</v>
      </c>
      <c r="S1059" s="180">
        <v>0</v>
      </c>
      <c r="T1059" s="181">
        <f>S1059*H1059</f>
        <v>0</v>
      </c>
      <c r="U1059" s="37"/>
      <c r="V1059" s="37"/>
      <c r="W1059" s="37"/>
      <c r="X1059" s="37"/>
      <c r="Y1059" s="37"/>
      <c r="Z1059" s="37"/>
      <c r="AA1059" s="37"/>
      <c r="AB1059" s="37"/>
      <c r="AC1059" s="37"/>
      <c r="AD1059" s="37"/>
      <c r="AE1059" s="37"/>
      <c r="AR1059" s="182" t="s">
        <v>243</v>
      </c>
      <c r="AT1059" s="182" t="s">
        <v>152</v>
      </c>
      <c r="AU1059" s="182" t="s">
        <v>158</v>
      </c>
      <c r="AY1059" s="18" t="s">
        <v>150</v>
      </c>
      <c r="BE1059" s="183">
        <f>IF(N1059="základní",J1059,0)</f>
        <v>0</v>
      </c>
      <c r="BF1059" s="183">
        <f>IF(N1059="snížená",J1059,0)</f>
        <v>0</v>
      </c>
      <c r="BG1059" s="183">
        <f>IF(N1059="zákl. přenesená",J1059,0)</f>
        <v>0</v>
      </c>
      <c r="BH1059" s="183">
        <f>IF(N1059="sníž. přenesená",J1059,0)</f>
        <v>0</v>
      </c>
      <c r="BI1059" s="183">
        <f>IF(N1059="nulová",J1059,0)</f>
        <v>0</v>
      </c>
      <c r="BJ1059" s="18" t="s">
        <v>158</v>
      </c>
      <c r="BK1059" s="183">
        <f>ROUND(I1059*H1059,2)</f>
        <v>0</v>
      </c>
      <c r="BL1059" s="18" t="s">
        <v>243</v>
      </c>
      <c r="BM1059" s="182" t="s">
        <v>1461</v>
      </c>
    </row>
    <row r="1060" s="2" customFormat="1" ht="24.15" customHeight="1">
      <c r="A1060" s="37"/>
      <c r="B1060" s="170"/>
      <c r="C1060" s="171" t="s">
        <v>1462</v>
      </c>
      <c r="D1060" s="171" t="s">
        <v>152</v>
      </c>
      <c r="E1060" s="172" t="s">
        <v>1463</v>
      </c>
      <c r="F1060" s="173" t="s">
        <v>1464</v>
      </c>
      <c r="G1060" s="174" t="s">
        <v>210</v>
      </c>
      <c r="H1060" s="175">
        <v>4.648</v>
      </c>
      <c r="I1060" s="176"/>
      <c r="J1060" s="177">
        <f>ROUND(I1060*H1060,2)</f>
        <v>0</v>
      </c>
      <c r="K1060" s="173" t="s">
        <v>156</v>
      </c>
      <c r="L1060" s="38"/>
      <c r="M1060" s="178" t="s">
        <v>1</v>
      </c>
      <c r="N1060" s="179" t="s">
        <v>43</v>
      </c>
      <c r="O1060" s="76"/>
      <c r="P1060" s="180">
        <f>O1060*H1060</f>
        <v>0</v>
      </c>
      <c r="Q1060" s="180">
        <v>0</v>
      </c>
      <c r="R1060" s="180">
        <f>Q1060*H1060</f>
        <v>0</v>
      </c>
      <c r="S1060" s="180">
        <v>0</v>
      </c>
      <c r="T1060" s="181">
        <f>S1060*H1060</f>
        <v>0</v>
      </c>
      <c r="U1060" s="37"/>
      <c r="V1060" s="37"/>
      <c r="W1060" s="37"/>
      <c r="X1060" s="37"/>
      <c r="Y1060" s="37"/>
      <c r="Z1060" s="37"/>
      <c r="AA1060" s="37"/>
      <c r="AB1060" s="37"/>
      <c r="AC1060" s="37"/>
      <c r="AD1060" s="37"/>
      <c r="AE1060" s="37"/>
      <c r="AR1060" s="182" t="s">
        <v>243</v>
      </c>
      <c r="AT1060" s="182" t="s">
        <v>152</v>
      </c>
      <c r="AU1060" s="182" t="s">
        <v>158</v>
      </c>
      <c r="AY1060" s="18" t="s">
        <v>150</v>
      </c>
      <c r="BE1060" s="183">
        <f>IF(N1060="základní",J1060,0)</f>
        <v>0</v>
      </c>
      <c r="BF1060" s="183">
        <f>IF(N1060="snížená",J1060,0)</f>
        <v>0</v>
      </c>
      <c r="BG1060" s="183">
        <f>IF(N1060="zákl. přenesená",J1060,0)</f>
        <v>0</v>
      </c>
      <c r="BH1060" s="183">
        <f>IF(N1060="sníž. přenesená",J1060,0)</f>
        <v>0</v>
      </c>
      <c r="BI1060" s="183">
        <f>IF(N1060="nulová",J1060,0)</f>
        <v>0</v>
      </c>
      <c r="BJ1060" s="18" t="s">
        <v>158</v>
      </c>
      <c r="BK1060" s="183">
        <f>ROUND(I1060*H1060,2)</f>
        <v>0</v>
      </c>
      <c r="BL1060" s="18" t="s">
        <v>243</v>
      </c>
      <c r="BM1060" s="182" t="s">
        <v>1465</v>
      </c>
    </row>
    <row r="1061" s="12" customFormat="1" ht="22.8" customHeight="1">
      <c r="A1061" s="12"/>
      <c r="B1061" s="157"/>
      <c r="C1061" s="12"/>
      <c r="D1061" s="158" t="s">
        <v>76</v>
      </c>
      <c r="E1061" s="168" t="s">
        <v>1466</v>
      </c>
      <c r="F1061" s="168" t="s">
        <v>1467</v>
      </c>
      <c r="G1061" s="12"/>
      <c r="H1061" s="12"/>
      <c r="I1061" s="160"/>
      <c r="J1061" s="169">
        <f>BK1061</f>
        <v>0</v>
      </c>
      <c r="K1061" s="12"/>
      <c r="L1061" s="157"/>
      <c r="M1061" s="162"/>
      <c r="N1061" s="163"/>
      <c r="O1061" s="163"/>
      <c r="P1061" s="164">
        <f>SUM(P1062:P1070)</f>
        <v>0</v>
      </c>
      <c r="Q1061" s="163"/>
      <c r="R1061" s="164">
        <f>SUM(R1062:R1070)</f>
        <v>0.1660746</v>
      </c>
      <c r="S1061" s="163"/>
      <c r="T1061" s="165">
        <f>SUM(T1062:T1070)</f>
        <v>0</v>
      </c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R1061" s="158" t="s">
        <v>158</v>
      </c>
      <c r="AT1061" s="166" t="s">
        <v>76</v>
      </c>
      <c r="AU1061" s="166" t="s">
        <v>85</v>
      </c>
      <c r="AY1061" s="158" t="s">
        <v>150</v>
      </c>
      <c r="BK1061" s="167">
        <f>SUM(BK1062:BK1070)</f>
        <v>0</v>
      </c>
    </row>
    <row r="1062" s="2" customFormat="1" ht="16.5" customHeight="1">
      <c r="A1062" s="37"/>
      <c r="B1062" s="170"/>
      <c r="C1062" s="171" t="s">
        <v>1468</v>
      </c>
      <c r="D1062" s="171" t="s">
        <v>152</v>
      </c>
      <c r="E1062" s="172" t="s">
        <v>1469</v>
      </c>
      <c r="F1062" s="173" t="s">
        <v>1470</v>
      </c>
      <c r="G1062" s="174" t="s">
        <v>155</v>
      </c>
      <c r="H1062" s="175">
        <v>128.74000000000002</v>
      </c>
      <c r="I1062" s="176"/>
      <c r="J1062" s="177">
        <f>ROUND(I1062*H1062,2)</f>
        <v>0</v>
      </c>
      <c r="K1062" s="173" t="s">
        <v>156</v>
      </c>
      <c r="L1062" s="38"/>
      <c r="M1062" s="178" t="s">
        <v>1</v>
      </c>
      <c r="N1062" s="179" t="s">
        <v>43</v>
      </c>
      <c r="O1062" s="76"/>
      <c r="P1062" s="180">
        <f>O1062*H1062</f>
        <v>0</v>
      </c>
      <c r="Q1062" s="180">
        <v>0</v>
      </c>
      <c r="R1062" s="180">
        <f>Q1062*H1062</f>
        <v>0</v>
      </c>
      <c r="S1062" s="180">
        <v>0</v>
      </c>
      <c r="T1062" s="181">
        <f>S1062*H1062</f>
        <v>0</v>
      </c>
      <c r="U1062" s="37"/>
      <c r="V1062" s="37"/>
      <c r="W1062" s="37"/>
      <c r="X1062" s="37"/>
      <c r="Y1062" s="37"/>
      <c r="Z1062" s="37"/>
      <c r="AA1062" s="37"/>
      <c r="AB1062" s="37"/>
      <c r="AC1062" s="37"/>
      <c r="AD1062" s="37"/>
      <c r="AE1062" s="37"/>
      <c r="AR1062" s="182" t="s">
        <v>243</v>
      </c>
      <c r="AT1062" s="182" t="s">
        <v>152</v>
      </c>
      <c r="AU1062" s="182" t="s">
        <v>158</v>
      </c>
      <c r="AY1062" s="18" t="s">
        <v>150</v>
      </c>
      <c r="BE1062" s="183">
        <f>IF(N1062="základní",J1062,0)</f>
        <v>0</v>
      </c>
      <c r="BF1062" s="183">
        <f>IF(N1062="snížená",J1062,0)</f>
        <v>0</v>
      </c>
      <c r="BG1062" s="183">
        <f>IF(N1062="zákl. přenesená",J1062,0)</f>
        <v>0</v>
      </c>
      <c r="BH1062" s="183">
        <f>IF(N1062="sníž. přenesená",J1062,0)</f>
        <v>0</v>
      </c>
      <c r="BI1062" s="183">
        <f>IF(N1062="nulová",J1062,0)</f>
        <v>0</v>
      </c>
      <c r="BJ1062" s="18" t="s">
        <v>158</v>
      </c>
      <c r="BK1062" s="183">
        <f>ROUND(I1062*H1062,2)</f>
        <v>0</v>
      </c>
      <c r="BL1062" s="18" t="s">
        <v>243</v>
      </c>
      <c r="BM1062" s="182" t="s">
        <v>1471</v>
      </c>
    </row>
    <row r="1063" s="2" customFormat="1" ht="16.5" customHeight="1">
      <c r="A1063" s="37"/>
      <c r="B1063" s="170"/>
      <c r="C1063" s="171" t="s">
        <v>1472</v>
      </c>
      <c r="D1063" s="171" t="s">
        <v>152</v>
      </c>
      <c r="E1063" s="172" t="s">
        <v>1473</v>
      </c>
      <c r="F1063" s="173" t="s">
        <v>1474</v>
      </c>
      <c r="G1063" s="174" t="s">
        <v>155</v>
      </c>
      <c r="H1063" s="175">
        <v>128.74000000000002</v>
      </c>
      <c r="I1063" s="176"/>
      <c r="J1063" s="177">
        <f>ROUND(I1063*H1063,2)</f>
        <v>0</v>
      </c>
      <c r="K1063" s="173" t="s">
        <v>156</v>
      </c>
      <c r="L1063" s="38"/>
      <c r="M1063" s="178" t="s">
        <v>1</v>
      </c>
      <c r="N1063" s="179" t="s">
        <v>43</v>
      </c>
      <c r="O1063" s="76"/>
      <c r="P1063" s="180">
        <f>O1063*H1063</f>
        <v>0</v>
      </c>
      <c r="Q1063" s="180">
        <v>0</v>
      </c>
      <c r="R1063" s="180">
        <f>Q1063*H1063</f>
        <v>0</v>
      </c>
      <c r="S1063" s="180">
        <v>0</v>
      </c>
      <c r="T1063" s="181">
        <f>S1063*H1063</f>
        <v>0</v>
      </c>
      <c r="U1063" s="37"/>
      <c r="V1063" s="37"/>
      <c r="W1063" s="37"/>
      <c r="X1063" s="37"/>
      <c r="Y1063" s="37"/>
      <c r="Z1063" s="37"/>
      <c r="AA1063" s="37"/>
      <c r="AB1063" s="37"/>
      <c r="AC1063" s="37"/>
      <c r="AD1063" s="37"/>
      <c r="AE1063" s="37"/>
      <c r="AR1063" s="182" t="s">
        <v>243</v>
      </c>
      <c r="AT1063" s="182" t="s">
        <v>152</v>
      </c>
      <c r="AU1063" s="182" t="s">
        <v>158</v>
      </c>
      <c r="AY1063" s="18" t="s">
        <v>150</v>
      </c>
      <c r="BE1063" s="183">
        <f>IF(N1063="základní",J1063,0)</f>
        <v>0</v>
      </c>
      <c r="BF1063" s="183">
        <f>IF(N1063="snížená",J1063,0)</f>
        <v>0</v>
      </c>
      <c r="BG1063" s="183">
        <f>IF(N1063="zákl. přenesená",J1063,0)</f>
        <v>0</v>
      </c>
      <c r="BH1063" s="183">
        <f>IF(N1063="sníž. přenesená",J1063,0)</f>
        <v>0</v>
      </c>
      <c r="BI1063" s="183">
        <f>IF(N1063="nulová",J1063,0)</f>
        <v>0</v>
      </c>
      <c r="BJ1063" s="18" t="s">
        <v>158</v>
      </c>
      <c r="BK1063" s="183">
        <f>ROUND(I1063*H1063,2)</f>
        <v>0</v>
      </c>
      <c r="BL1063" s="18" t="s">
        <v>243</v>
      </c>
      <c r="BM1063" s="182" t="s">
        <v>1475</v>
      </c>
    </row>
    <row r="1064" s="2" customFormat="1" ht="24.15" customHeight="1">
      <c r="A1064" s="37"/>
      <c r="B1064" s="170"/>
      <c r="C1064" s="171" t="s">
        <v>1476</v>
      </c>
      <c r="D1064" s="171" t="s">
        <v>152</v>
      </c>
      <c r="E1064" s="172" t="s">
        <v>1477</v>
      </c>
      <c r="F1064" s="173" t="s">
        <v>1478</v>
      </c>
      <c r="G1064" s="174" t="s">
        <v>155</v>
      </c>
      <c r="H1064" s="175">
        <v>128.74000000000002</v>
      </c>
      <c r="I1064" s="176"/>
      <c r="J1064" s="177">
        <f>ROUND(I1064*H1064,2)</f>
        <v>0</v>
      </c>
      <c r="K1064" s="173" t="s">
        <v>156</v>
      </c>
      <c r="L1064" s="38"/>
      <c r="M1064" s="178" t="s">
        <v>1</v>
      </c>
      <c r="N1064" s="179" t="s">
        <v>43</v>
      </c>
      <c r="O1064" s="76"/>
      <c r="P1064" s="180">
        <f>O1064*H1064</f>
        <v>0</v>
      </c>
      <c r="Q1064" s="180">
        <v>0.00029999999999999996</v>
      </c>
      <c r="R1064" s="180">
        <f>Q1064*H1064</f>
        <v>0.038622</v>
      </c>
      <c r="S1064" s="180">
        <v>0</v>
      </c>
      <c r="T1064" s="181">
        <f>S1064*H1064</f>
        <v>0</v>
      </c>
      <c r="U1064" s="37"/>
      <c r="V1064" s="37"/>
      <c r="W1064" s="37"/>
      <c r="X1064" s="37"/>
      <c r="Y1064" s="37"/>
      <c r="Z1064" s="37"/>
      <c r="AA1064" s="37"/>
      <c r="AB1064" s="37"/>
      <c r="AC1064" s="37"/>
      <c r="AD1064" s="37"/>
      <c r="AE1064" s="37"/>
      <c r="AR1064" s="182" t="s">
        <v>243</v>
      </c>
      <c r="AT1064" s="182" t="s">
        <v>152</v>
      </c>
      <c r="AU1064" s="182" t="s">
        <v>158</v>
      </c>
      <c r="AY1064" s="18" t="s">
        <v>150</v>
      </c>
      <c r="BE1064" s="183">
        <f>IF(N1064="základní",J1064,0)</f>
        <v>0</v>
      </c>
      <c r="BF1064" s="183">
        <f>IF(N1064="snížená",J1064,0)</f>
        <v>0</v>
      </c>
      <c r="BG1064" s="183">
        <f>IF(N1064="zákl. přenesená",J1064,0)</f>
        <v>0</v>
      </c>
      <c r="BH1064" s="183">
        <f>IF(N1064="sníž. přenesená",J1064,0)</f>
        <v>0</v>
      </c>
      <c r="BI1064" s="183">
        <f>IF(N1064="nulová",J1064,0)</f>
        <v>0</v>
      </c>
      <c r="BJ1064" s="18" t="s">
        <v>158</v>
      </c>
      <c r="BK1064" s="183">
        <f>ROUND(I1064*H1064,2)</f>
        <v>0</v>
      </c>
      <c r="BL1064" s="18" t="s">
        <v>243</v>
      </c>
      <c r="BM1064" s="182" t="s">
        <v>1479</v>
      </c>
    </row>
    <row r="1065" s="14" customFormat="1">
      <c r="A1065" s="14"/>
      <c r="B1065" s="192"/>
      <c r="C1065" s="14"/>
      <c r="D1065" s="185" t="s">
        <v>160</v>
      </c>
      <c r="E1065" s="193" t="s">
        <v>1</v>
      </c>
      <c r="F1065" s="194" t="s">
        <v>225</v>
      </c>
      <c r="G1065" s="14"/>
      <c r="H1065" s="195">
        <v>117.1</v>
      </c>
      <c r="I1065" s="196"/>
      <c r="J1065" s="14"/>
      <c r="K1065" s="14"/>
      <c r="L1065" s="192"/>
      <c r="M1065" s="197"/>
      <c r="N1065" s="198"/>
      <c r="O1065" s="198"/>
      <c r="P1065" s="198"/>
      <c r="Q1065" s="198"/>
      <c r="R1065" s="198"/>
      <c r="S1065" s="198"/>
      <c r="T1065" s="19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193" t="s">
        <v>160</v>
      </c>
      <c r="AU1065" s="193" t="s">
        <v>158</v>
      </c>
      <c r="AV1065" s="14" t="s">
        <v>158</v>
      </c>
      <c r="AW1065" s="14" t="s">
        <v>32</v>
      </c>
      <c r="AX1065" s="14" t="s">
        <v>77</v>
      </c>
      <c r="AY1065" s="193" t="s">
        <v>150</v>
      </c>
    </row>
    <row r="1066" s="14" customFormat="1">
      <c r="A1066" s="14"/>
      <c r="B1066" s="192"/>
      <c r="C1066" s="14"/>
      <c r="D1066" s="185" t="s">
        <v>160</v>
      </c>
      <c r="E1066" s="193" t="s">
        <v>1</v>
      </c>
      <c r="F1066" s="194" t="s">
        <v>226</v>
      </c>
      <c r="G1066" s="14"/>
      <c r="H1066" s="195">
        <v>11.64</v>
      </c>
      <c r="I1066" s="196"/>
      <c r="J1066" s="14"/>
      <c r="K1066" s="14"/>
      <c r="L1066" s="192"/>
      <c r="M1066" s="197"/>
      <c r="N1066" s="198"/>
      <c r="O1066" s="198"/>
      <c r="P1066" s="198"/>
      <c r="Q1066" s="198"/>
      <c r="R1066" s="198"/>
      <c r="S1066" s="198"/>
      <c r="T1066" s="199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193" t="s">
        <v>160</v>
      </c>
      <c r="AU1066" s="193" t="s">
        <v>158</v>
      </c>
      <c r="AV1066" s="14" t="s">
        <v>158</v>
      </c>
      <c r="AW1066" s="14" t="s">
        <v>32</v>
      </c>
      <c r="AX1066" s="14" t="s">
        <v>77</v>
      </c>
      <c r="AY1066" s="193" t="s">
        <v>150</v>
      </c>
    </row>
    <row r="1067" s="15" customFormat="1">
      <c r="A1067" s="15"/>
      <c r="B1067" s="200"/>
      <c r="C1067" s="15"/>
      <c r="D1067" s="185" t="s">
        <v>160</v>
      </c>
      <c r="E1067" s="201" t="s">
        <v>1</v>
      </c>
      <c r="F1067" s="202" t="s">
        <v>163</v>
      </c>
      <c r="G1067" s="15"/>
      <c r="H1067" s="203">
        <v>128.74000000000002</v>
      </c>
      <c r="I1067" s="204"/>
      <c r="J1067" s="15"/>
      <c r="K1067" s="15"/>
      <c r="L1067" s="200"/>
      <c r="M1067" s="205"/>
      <c r="N1067" s="206"/>
      <c r="O1067" s="206"/>
      <c r="P1067" s="206"/>
      <c r="Q1067" s="206"/>
      <c r="R1067" s="206"/>
      <c r="S1067" s="206"/>
      <c r="T1067" s="207"/>
      <c r="U1067" s="15"/>
      <c r="V1067" s="15"/>
      <c r="W1067" s="15"/>
      <c r="X1067" s="15"/>
      <c r="Y1067" s="15"/>
      <c r="Z1067" s="15"/>
      <c r="AA1067" s="15"/>
      <c r="AB1067" s="15"/>
      <c r="AC1067" s="15"/>
      <c r="AD1067" s="15"/>
      <c r="AE1067" s="15"/>
      <c r="AT1067" s="201" t="s">
        <v>160</v>
      </c>
      <c r="AU1067" s="201" t="s">
        <v>158</v>
      </c>
      <c r="AV1067" s="15" t="s">
        <v>157</v>
      </c>
      <c r="AW1067" s="15" t="s">
        <v>32</v>
      </c>
      <c r="AX1067" s="15" t="s">
        <v>85</v>
      </c>
      <c r="AY1067" s="201" t="s">
        <v>150</v>
      </c>
    </row>
    <row r="1068" s="2" customFormat="1" ht="24.15" customHeight="1">
      <c r="A1068" s="37"/>
      <c r="B1068" s="170"/>
      <c r="C1068" s="171" t="s">
        <v>1480</v>
      </c>
      <c r="D1068" s="171" t="s">
        <v>152</v>
      </c>
      <c r="E1068" s="172" t="s">
        <v>1481</v>
      </c>
      <c r="F1068" s="173" t="s">
        <v>1482</v>
      </c>
      <c r="G1068" s="174" t="s">
        <v>155</v>
      </c>
      <c r="H1068" s="175">
        <v>128.74000000000002</v>
      </c>
      <c r="I1068" s="176"/>
      <c r="J1068" s="177">
        <f>ROUND(I1068*H1068,2)</f>
        <v>0</v>
      </c>
      <c r="K1068" s="173" t="s">
        <v>1</v>
      </c>
      <c r="L1068" s="38"/>
      <c r="M1068" s="178" t="s">
        <v>1</v>
      </c>
      <c r="N1068" s="179" t="s">
        <v>43</v>
      </c>
      <c r="O1068" s="76"/>
      <c r="P1068" s="180">
        <f>O1068*H1068</f>
        <v>0</v>
      </c>
      <c r="Q1068" s="180">
        <v>0.00099</v>
      </c>
      <c r="R1068" s="180">
        <f>Q1068*H1068</f>
        <v>0.1274526</v>
      </c>
      <c r="S1068" s="180">
        <v>0</v>
      </c>
      <c r="T1068" s="181">
        <f>S1068*H1068</f>
        <v>0</v>
      </c>
      <c r="U1068" s="37"/>
      <c r="V1068" s="37"/>
      <c r="W1068" s="37"/>
      <c r="X1068" s="37"/>
      <c r="Y1068" s="37"/>
      <c r="Z1068" s="37"/>
      <c r="AA1068" s="37"/>
      <c r="AB1068" s="37"/>
      <c r="AC1068" s="37"/>
      <c r="AD1068" s="37"/>
      <c r="AE1068" s="37"/>
      <c r="AR1068" s="182" t="s">
        <v>243</v>
      </c>
      <c r="AT1068" s="182" t="s">
        <v>152</v>
      </c>
      <c r="AU1068" s="182" t="s">
        <v>158</v>
      </c>
      <c r="AY1068" s="18" t="s">
        <v>150</v>
      </c>
      <c r="BE1068" s="183">
        <f>IF(N1068="základní",J1068,0)</f>
        <v>0</v>
      </c>
      <c r="BF1068" s="183">
        <f>IF(N1068="snížená",J1068,0)</f>
        <v>0</v>
      </c>
      <c r="BG1068" s="183">
        <f>IF(N1068="zákl. přenesená",J1068,0)</f>
        <v>0</v>
      </c>
      <c r="BH1068" s="183">
        <f>IF(N1068="sníž. přenesená",J1068,0)</f>
        <v>0</v>
      </c>
      <c r="BI1068" s="183">
        <f>IF(N1068="nulová",J1068,0)</f>
        <v>0</v>
      </c>
      <c r="BJ1068" s="18" t="s">
        <v>158</v>
      </c>
      <c r="BK1068" s="183">
        <f>ROUND(I1068*H1068,2)</f>
        <v>0</v>
      </c>
      <c r="BL1068" s="18" t="s">
        <v>243</v>
      </c>
      <c r="BM1068" s="182" t="s">
        <v>1483</v>
      </c>
    </row>
    <row r="1069" s="2" customFormat="1">
      <c r="A1069" s="37"/>
      <c r="B1069" s="38"/>
      <c r="C1069" s="37"/>
      <c r="D1069" s="185" t="s">
        <v>1175</v>
      </c>
      <c r="E1069" s="37"/>
      <c r="F1069" s="218" t="s">
        <v>1484</v>
      </c>
      <c r="G1069" s="37"/>
      <c r="H1069" s="37"/>
      <c r="I1069" s="219"/>
      <c r="J1069" s="37"/>
      <c r="K1069" s="37"/>
      <c r="L1069" s="38"/>
      <c r="M1069" s="220"/>
      <c r="N1069" s="221"/>
      <c r="O1069" s="76"/>
      <c r="P1069" s="76"/>
      <c r="Q1069" s="76"/>
      <c r="R1069" s="76"/>
      <c r="S1069" s="76"/>
      <c r="T1069" s="77"/>
      <c r="U1069" s="37"/>
      <c r="V1069" s="37"/>
      <c r="W1069" s="37"/>
      <c r="X1069" s="37"/>
      <c r="Y1069" s="37"/>
      <c r="Z1069" s="37"/>
      <c r="AA1069" s="37"/>
      <c r="AB1069" s="37"/>
      <c r="AC1069" s="37"/>
      <c r="AD1069" s="37"/>
      <c r="AE1069" s="37"/>
      <c r="AT1069" s="18" t="s">
        <v>1175</v>
      </c>
      <c r="AU1069" s="18" t="s">
        <v>158</v>
      </c>
    </row>
    <row r="1070" s="2" customFormat="1" ht="24.15" customHeight="1">
      <c r="A1070" s="37"/>
      <c r="B1070" s="170"/>
      <c r="C1070" s="171" t="s">
        <v>1485</v>
      </c>
      <c r="D1070" s="171" t="s">
        <v>152</v>
      </c>
      <c r="E1070" s="172" t="s">
        <v>1486</v>
      </c>
      <c r="F1070" s="173" t="s">
        <v>1487</v>
      </c>
      <c r="G1070" s="174" t="s">
        <v>210</v>
      </c>
      <c r="H1070" s="175">
        <v>0.166</v>
      </c>
      <c r="I1070" s="176"/>
      <c r="J1070" s="177">
        <f>ROUND(I1070*H1070,2)</f>
        <v>0</v>
      </c>
      <c r="K1070" s="173" t="s">
        <v>156</v>
      </c>
      <c r="L1070" s="38"/>
      <c r="M1070" s="178" t="s">
        <v>1</v>
      </c>
      <c r="N1070" s="179" t="s">
        <v>43</v>
      </c>
      <c r="O1070" s="76"/>
      <c r="P1070" s="180">
        <f>O1070*H1070</f>
        <v>0</v>
      </c>
      <c r="Q1070" s="180">
        <v>0</v>
      </c>
      <c r="R1070" s="180">
        <f>Q1070*H1070</f>
        <v>0</v>
      </c>
      <c r="S1070" s="180">
        <v>0</v>
      </c>
      <c r="T1070" s="181">
        <f>S1070*H1070</f>
        <v>0</v>
      </c>
      <c r="U1070" s="37"/>
      <c r="V1070" s="37"/>
      <c r="W1070" s="37"/>
      <c r="X1070" s="37"/>
      <c r="Y1070" s="37"/>
      <c r="Z1070" s="37"/>
      <c r="AA1070" s="37"/>
      <c r="AB1070" s="37"/>
      <c r="AC1070" s="37"/>
      <c r="AD1070" s="37"/>
      <c r="AE1070" s="37"/>
      <c r="AR1070" s="182" t="s">
        <v>243</v>
      </c>
      <c r="AT1070" s="182" t="s">
        <v>152</v>
      </c>
      <c r="AU1070" s="182" t="s">
        <v>158</v>
      </c>
      <c r="AY1070" s="18" t="s">
        <v>150</v>
      </c>
      <c r="BE1070" s="183">
        <f>IF(N1070="základní",J1070,0)</f>
        <v>0</v>
      </c>
      <c r="BF1070" s="183">
        <f>IF(N1070="snížená",J1070,0)</f>
        <v>0</v>
      </c>
      <c r="BG1070" s="183">
        <f>IF(N1070="zákl. přenesená",J1070,0)</f>
        <v>0</v>
      </c>
      <c r="BH1070" s="183">
        <f>IF(N1070="sníž. přenesená",J1070,0)</f>
        <v>0</v>
      </c>
      <c r="BI1070" s="183">
        <f>IF(N1070="nulová",J1070,0)</f>
        <v>0</v>
      </c>
      <c r="BJ1070" s="18" t="s">
        <v>158</v>
      </c>
      <c r="BK1070" s="183">
        <f>ROUND(I1070*H1070,2)</f>
        <v>0</v>
      </c>
      <c r="BL1070" s="18" t="s">
        <v>243</v>
      </c>
      <c r="BM1070" s="182" t="s">
        <v>1488</v>
      </c>
    </row>
    <row r="1071" s="12" customFormat="1" ht="22.8" customHeight="1">
      <c r="A1071" s="12"/>
      <c r="B1071" s="157"/>
      <c r="C1071" s="12"/>
      <c r="D1071" s="158" t="s">
        <v>76</v>
      </c>
      <c r="E1071" s="168" t="s">
        <v>1489</v>
      </c>
      <c r="F1071" s="168" t="s">
        <v>1490</v>
      </c>
      <c r="G1071" s="12"/>
      <c r="H1071" s="12"/>
      <c r="I1071" s="160"/>
      <c r="J1071" s="169">
        <f>BK1071</f>
        <v>0</v>
      </c>
      <c r="K1071" s="12"/>
      <c r="L1071" s="157"/>
      <c r="M1071" s="162"/>
      <c r="N1071" s="163"/>
      <c r="O1071" s="163"/>
      <c r="P1071" s="164">
        <f>SUM(P1072:P1116)</f>
        <v>0</v>
      </c>
      <c r="Q1071" s="163"/>
      <c r="R1071" s="164">
        <f>SUM(R1072:R1116)</f>
        <v>7.18834798</v>
      </c>
      <c r="S1071" s="163"/>
      <c r="T1071" s="165">
        <f>SUM(T1072:T1116)</f>
        <v>0</v>
      </c>
      <c r="U1071" s="12"/>
      <c r="V1071" s="12"/>
      <c r="W1071" s="12"/>
      <c r="X1071" s="12"/>
      <c r="Y1071" s="12"/>
      <c r="Z1071" s="12"/>
      <c r="AA1071" s="12"/>
      <c r="AB1071" s="12"/>
      <c r="AC1071" s="12"/>
      <c r="AD1071" s="12"/>
      <c r="AE1071" s="12"/>
      <c r="AR1071" s="158" t="s">
        <v>158</v>
      </c>
      <c r="AT1071" s="166" t="s">
        <v>76</v>
      </c>
      <c r="AU1071" s="166" t="s">
        <v>85</v>
      </c>
      <c r="AY1071" s="158" t="s">
        <v>150</v>
      </c>
      <c r="BK1071" s="167">
        <f>SUM(BK1072:BK1116)</f>
        <v>0</v>
      </c>
    </row>
    <row r="1072" s="2" customFormat="1" ht="16.5" customHeight="1">
      <c r="A1072" s="37"/>
      <c r="B1072" s="170"/>
      <c r="C1072" s="171" t="s">
        <v>1491</v>
      </c>
      <c r="D1072" s="171" t="s">
        <v>152</v>
      </c>
      <c r="E1072" s="172" t="s">
        <v>1492</v>
      </c>
      <c r="F1072" s="173" t="s">
        <v>1493</v>
      </c>
      <c r="G1072" s="174" t="s">
        <v>155</v>
      </c>
      <c r="H1072" s="175">
        <v>235.85</v>
      </c>
      <c r="I1072" s="176"/>
      <c r="J1072" s="177">
        <f>ROUND(I1072*H1072,2)</f>
        <v>0</v>
      </c>
      <c r="K1072" s="173" t="s">
        <v>156</v>
      </c>
      <c r="L1072" s="38"/>
      <c r="M1072" s="178" t="s">
        <v>1</v>
      </c>
      <c r="N1072" s="179" t="s">
        <v>43</v>
      </c>
      <c r="O1072" s="76"/>
      <c r="P1072" s="180">
        <f>O1072*H1072</f>
        <v>0</v>
      </c>
      <c r="Q1072" s="180">
        <v>0</v>
      </c>
      <c r="R1072" s="180">
        <f>Q1072*H1072</f>
        <v>0</v>
      </c>
      <c r="S1072" s="180">
        <v>0</v>
      </c>
      <c r="T1072" s="181">
        <f>S1072*H1072</f>
        <v>0</v>
      </c>
      <c r="U1072" s="37"/>
      <c r="V1072" s="37"/>
      <c r="W1072" s="37"/>
      <c r="X1072" s="37"/>
      <c r="Y1072" s="37"/>
      <c r="Z1072" s="37"/>
      <c r="AA1072" s="37"/>
      <c r="AB1072" s="37"/>
      <c r="AC1072" s="37"/>
      <c r="AD1072" s="37"/>
      <c r="AE1072" s="37"/>
      <c r="AR1072" s="182" t="s">
        <v>243</v>
      </c>
      <c r="AT1072" s="182" t="s">
        <v>152</v>
      </c>
      <c r="AU1072" s="182" t="s">
        <v>158</v>
      </c>
      <c r="AY1072" s="18" t="s">
        <v>150</v>
      </c>
      <c r="BE1072" s="183">
        <f>IF(N1072="základní",J1072,0)</f>
        <v>0</v>
      </c>
      <c r="BF1072" s="183">
        <f>IF(N1072="snížená",J1072,0)</f>
        <v>0</v>
      </c>
      <c r="BG1072" s="183">
        <f>IF(N1072="zákl. přenesená",J1072,0)</f>
        <v>0</v>
      </c>
      <c r="BH1072" s="183">
        <f>IF(N1072="sníž. přenesená",J1072,0)</f>
        <v>0</v>
      </c>
      <c r="BI1072" s="183">
        <f>IF(N1072="nulová",J1072,0)</f>
        <v>0</v>
      </c>
      <c r="BJ1072" s="18" t="s">
        <v>158</v>
      </c>
      <c r="BK1072" s="183">
        <f>ROUND(I1072*H1072,2)</f>
        <v>0</v>
      </c>
      <c r="BL1072" s="18" t="s">
        <v>243</v>
      </c>
      <c r="BM1072" s="182" t="s">
        <v>1494</v>
      </c>
    </row>
    <row r="1073" s="13" customFormat="1">
      <c r="A1073" s="13"/>
      <c r="B1073" s="184"/>
      <c r="C1073" s="13"/>
      <c r="D1073" s="185" t="s">
        <v>160</v>
      </c>
      <c r="E1073" s="186" t="s">
        <v>1</v>
      </c>
      <c r="F1073" s="187" t="s">
        <v>1495</v>
      </c>
      <c r="G1073" s="13"/>
      <c r="H1073" s="186" t="s">
        <v>1</v>
      </c>
      <c r="I1073" s="188"/>
      <c r="J1073" s="13"/>
      <c r="K1073" s="13"/>
      <c r="L1073" s="184"/>
      <c r="M1073" s="189"/>
      <c r="N1073" s="190"/>
      <c r="O1073" s="190"/>
      <c r="P1073" s="190"/>
      <c r="Q1073" s="190"/>
      <c r="R1073" s="190"/>
      <c r="S1073" s="190"/>
      <c r="T1073" s="191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186" t="s">
        <v>160</v>
      </c>
      <c r="AU1073" s="186" t="s">
        <v>158</v>
      </c>
      <c r="AV1073" s="13" t="s">
        <v>85</v>
      </c>
      <c r="AW1073" s="13" t="s">
        <v>32</v>
      </c>
      <c r="AX1073" s="13" t="s">
        <v>77</v>
      </c>
      <c r="AY1073" s="186" t="s">
        <v>150</v>
      </c>
    </row>
    <row r="1074" s="14" customFormat="1">
      <c r="A1074" s="14"/>
      <c r="B1074" s="192"/>
      <c r="C1074" s="14"/>
      <c r="D1074" s="185" t="s">
        <v>160</v>
      </c>
      <c r="E1074" s="193" t="s">
        <v>1</v>
      </c>
      <c r="F1074" s="194" t="s">
        <v>1496</v>
      </c>
      <c r="G1074" s="14"/>
      <c r="H1074" s="195">
        <v>31.26</v>
      </c>
      <c r="I1074" s="196"/>
      <c r="J1074" s="14"/>
      <c r="K1074" s="14"/>
      <c r="L1074" s="192"/>
      <c r="M1074" s="197"/>
      <c r="N1074" s="198"/>
      <c r="O1074" s="198"/>
      <c r="P1074" s="198"/>
      <c r="Q1074" s="198"/>
      <c r="R1074" s="198"/>
      <c r="S1074" s="198"/>
      <c r="T1074" s="199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193" t="s">
        <v>160</v>
      </c>
      <c r="AU1074" s="193" t="s">
        <v>158</v>
      </c>
      <c r="AV1074" s="14" t="s">
        <v>158</v>
      </c>
      <c r="AW1074" s="14" t="s">
        <v>32</v>
      </c>
      <c r="AX1074" s="14" t="s">
        <v>77</v>
      </c>
      <c r="AY1074" s="193" t="s">
        <v>150</v>
      </c>
    </row>
    <row r="1075" s="13" customFormat="1">
      <c r="A1075" s="13"/>
      <c r="B1075" s="184"/>
      <c r="C1075" s="13"/>
      <c r="D1075" s="185" t="s">
        <v>160</v>
      </c>
      <c r="E1075" s="186" t="s">
        <v>1</v>
      </c>
      <c r="F1075" s="187" t="s">
        <v>1497</v>
      </c>
      <c r="G1075" s="13"/>
      <c r="H1075" s="186" t="s">
        <v>1</v>
      </c>
      <c r="I1075" s="188"/>
      <c r="J1075" s="13"/>
      <c r="K1075" s="13"/>
      <c r="L1075" s="184"/>
      <c r="M1075" s="189"/>
      <c r="N1075" s="190"/>
      <c r="O1075" s="190"/>
      <c r="P1075" s="190"/>
      <c r="Q1075" s="190"/>
      <c r="R1075" s="190"/>
      <c r="S1075" s="190"/>
      <c r="T1075" s="191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186" t="s">
        <v>160</v>
      </c>
      <c r="AU1075" s="186" t="s">
        <v>158</v>
      </c>
      <c r="AV1075" s="13" t="s">
        <v>85</v>
      </c>
      <c r="AW1075" s="13" t="s">
        <v>32</v>
      </c>
      <c r="AX1075" s="13" t="s">
        <v>77</v>
      </c>
      <c r="AY1075" s="186" t="s">
        <v>150</v>
      </c>
    </row>
    <row r="1076" s="14" customFormat="1">
      <c r="A1076" s="14"/>
      <c r="B1076" s="192"/>
      <c r="C1076" s="14"/>
      <c r="D1076" s="185" t="s">
        <v>160</v>
      </c>
      <c r="E1076" s="193" t="s">
        <v>1</v>
      </c>
      <c r="F1076" s="194" t="s">
        <v>1498</v>
      </c>
      <c r="G1076" s="14"/>
      <c r="H1076" s="195">
        <v>82.33</v>
      </c>
      <c r="I1076" s="196"/>
      <c r="J1076" s="14"/>
      <c r="K1076" s="14"/>
      <c r="L1076" s="192"/>
      <c r="M1076" s="197"/>
      <c r="N1076" s="198"/>
      <c r="O1076" s="198"/>
      <c r="P1076" s="198"/>
      <c r="Q1076" s="198"/>
      <c r="R1076" s="198"/>
      <c r="S1076" s="198"/>
      <c r="T1076" s="19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193" t="s">
        <v>160</v>
      </c>
      <c r="AU1076" s="193" t="s">
        <v>158</v>
      </c>
      <c r="AV1076" s="14" t="s">
        <v>158</v>
      </c>
      <c r="AW1076" s="14" t="s">
        <v>32</v>
      </c>
      <c r="AX1076" s="14" t="s">
        <v>77</v>
      </c>
      <c r="AY1076" s="193" t="s">
        <v>150</v>
      </c>
    </row>
    <row r="1077" s="13" customFormat="1">
      <c r="A1077" s="13"/>
      <c r="B1077" s="184"/>
      <c r="C1077" s="13"/>
      <c r="D1077" s="185" t="s">
        <v>160</v>
      </c>
      <c r="E1077" s="186" t="s">
        <v>1</v>
      </c>
      <c r="F1077" s="187" t="s">
        <v>1499</v>
      </c>
      <c r="G1077" s="13"/>
      <c r="H1077" s="186" t="s">
        <v>1</v>
      </c>
      <c r="I1077" s="188"/>
      <c r="J1077" s="13"/>
      <c r="K1077" s="13"/>
      <c r="L1077" s="184"/>
      <c r="M1077" s="189"/>
      <c r="N1077" s="190"/>
      <c r="O1077" s="190"/>
      <c r="P1077" s="190"/>
      <c r="Q1077" s="190"/>
      <c r="R1077" s="190"/>
      <c r="S1077" s="190"/>
      <c r="T1077" s="191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186" t="s">
        <v>160</v>
      </c>
      <c r="AU1077" s="186" t="s">
        <v>158</v>
      </c>
      <c r="AV1077" s="13" t="s">
        <v>85</v>
      </c>
      <c r="AW1077" s="13" t="s">
        <v>32</v>
      </c>
      <c r="AX1077" s="13" t="s">
        <v>77</v>
      </c>
      <c r="AY1077" s="186" t="s">
        <v>150</v>
      </c>
    </row>
    <row r="1078" s="14" customFormat="1">
      <c r="A1078" s="14"/>
      <c r="B1078" s="192"/>
      <c r="C1078" s="14"/>
      <c r="D1078" s="185" t="s">
        <v>160</v>
      </c>
      <c r="E1078" s="193" t="s">
        <v>1</v>
      </c>
      <c r="F1078" s="194" t="s">
        <v>1498</v>
      </c>
      <c r="G1078" s="14"/>
      <c r="H1078" s="195">
        <v>82.33</v>
      </c>
      <c r="I1078" s="196"/>
      <c r="J1078" s="14"/>
      <c r="K1078" s="14"/>
      <c r="L1078" s="192"/>
      <c r="M1078" s="197"/>
      <c r="N1078" s="198"/>
      <c r="O1078" s="198"/>
      <c r="P1078" s="198"/>
      <c r="Q1078" s="198"/>
      <c r="R1078" s="198"/>
      <c r="S1078" s="198"/>
      <c r="T1078" s="19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193" t="s">
        <v>160</v>
      </c>
      <c r="AU1078" s="193" t="s">
        <v>158</v>
      </c>
      <c r="AV1078" s="14" t="s">
        <v>158</v>
      </c>
      <c r="AW1078" s="14" t="s">
        <v>32</v>
      </c>
      <c r="AX1078" s="14" t="s">
        <v>77</v>
      </c>
      <c r="AY1078" s="193" t="s">
        <v>150</v>
      </c>
    </row>
    <row r="1079" s="13" customFormat="1">
      <c r="A1079" s="13"/>
      <c r="B1079" s="184"/>
      <c r="C1079" s="13"/>
      <c r="D1079" s="185" t="s">
        <v>160</v>
      </c>
      <c r="E1079" s="186" t="s">
        <v>1</v>
      </c>
      <c r="F1079" s="187" t="s">
        <v>1500</v>
      </c>
      <c r="G1079" s="13"/>
      <c r="H1079" s="186" t="s">
        <v>1</v>
      </c>
      <c r="I1079" s="188"/>
      <c r="J1079" s="13"/>
      <c r="K1079" s="13"/>
      <c r="L1079" s="184"/>
      <c r="M1079" s="189"/>
      <c r="N1079" s="190"/>
      <c r="O1079" s="190"/>
      <c r="P1079" s="190"/>
      <c r="Q1079" s="190"/>
      <c r="R1079" s="190"/>
      <c r="S1079" s="190"/>
      <c r="T1079" s="191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186" t="s">
        <v>160</v>
      </c>
      <c r="AU1079" s="186" t="s">
        <v>158</v>
      </c>
      <c r="AV1079" s="13" t="s">
        <v>85</v>
      </c>
      <c r="AW1079" s="13" t="s">
        <v>32</v>
      </c>
      <c r="AX1079" s="13" t="s">
        <v>77</v>
      </c>
      <c r="AY1079" s="186" t="s">
        <v>150</v>
      </c>
    </row>
    <row r="1080" s="14" customFormat="1">
      <c r="A1080" s="14"/>
      <c r="B1080" s="192"/>
      <c r="C1080" s="14"/>
      <c r="D1080" s="185" t="s">
        <v>160</v>
      </c>
      <c r="E1080" s="193" t="s">
        <v>1</v>
      </c>
      <c r="F1080" s="194" t="s">
        <v>1501</v>
      </c>
      <c r="G1080" s="14"/>
      <c r="H1080" s="195">
        <v>39.93</v>
      </c>
      <c r="I1080" s="196"/>
      <c r="J1080" s="14"/>
      <c r="K1080" s="14"/>
      <c r="L1080" s="192"/>
      <c r="M1080" s="197"/>
      <c r="N1080" s="198"/>
      <c r="O1080" s="198"/>
      <c r="P1080" s="198"/>
      <c r="Q1080" s="198"/>
      <c r="R1080" s="198"/>
      <c r="S1080" s="198"/>
      <c r="T1080" s="19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193" t="s">
        <v>160</v>
      </c>
      <c r="AU1080" s="193" t="s">
        <v>158</v>
      </c>
      <c r="AV1080" s="14" t="s">
        <v>158</v>
      </c>
      <c r="AW1080" s="14" t="s">
        <v>32</v>
      </c>
      <c r="AX1080" s="14" t="s">
        <v>77</v>
      </c>
      <c r="AY1080" s="193" t="s">
        <v>150</v>
      </c>
    </row>
    <row r="1081" s="15" customFormat="1">
      <c r="A1081" s="15"/>
      <c r="B1081" s="200"/>
      <c r="C1081" s="15"/>
      <c r="D1081" s="185" t="s">
        <v>160</v>
      </c>
      <c r="E1081" s="201" t="s">
        <v>1</v>
      </c>
      <c r="F1081" s="202" t="s">
        <v>163</v>
      </c>
      <c r="G1081" s="15"/>
      <c r="H1081" s="203">
        <v>235.85000000000003</v>
      </c>
      <c r="I1081" s="204"/>
      <c r="J1081" s="15"/>
      <c r="K1081" s="15"/>
      <c r="L1081" s="200"/>
      <c r="M1081" s="205"/>
      <c r="N1081" s="206"/>
      <c r="O1081" s="206"/>
      <c r="P1081" s="206"/>
      <c r="Q1081" s="206"/>
      <c r="R1081" s="206"/>
      <c r="S1081" s="206"/>
      <c r="T1081" s="207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201" t="s">
        <v>160</v>
      </c>
      <c r="AU1081" s="201" t="s">
        <v>158</v>
      </c>
      <c r="AV1081" s="15" t="s">
        <v>157</v>
      </c>
      <c r="AW1081" s="15" t="s">
        <v>32</v>
      </c>
      <c r="AX1081" s="15" t="s">
        <v>85</v>
      </c>
      <c r="AY1081" s="201" t="s">
        <v>150</v>
      </c>
    </row>
    <row r="1082" s="2" customFormat="1" ht="16.5" customHeight="1">
      <c r="A1082" s="37"/>
      <c r="B1082" s="170"/>
      <c r="C1082" s="171" t="s">
        <v>1502</v>
      </c>
      <c r="D1082" s="171" t="s">
        <v>152</v>
      </c>
      <c r="E1082" s="172" t="s">
        <v>1503</v>
      </c>
      <c r="F1082" s="173" t="s">
        <v>1504</v>
      </c>
      <c r="G1082" s="174" t="s">
        <v>155</v>
      </c>
      <c r="H1082" s="175">
        <v>235.85</v>
      </c>
      <c r="I1082" s="176"/>
      <c r="J1082" s="177">
        <f>ROUND(I1082*H1082,2)</f>
        <v>0</v>
      </c>
      <c r="K1082" s="173" t="s">
        <v>156</v>
      </c>
      <c r="L1082" s="38"/>
      <c r="M1082" s="178" t="s">
        <v>1</v>
      </c>
      <c r="N1082" s="179" t="s">
        <v>43</v>
      </c>
      <c r="O1082" s="76"/>
      <c r="P1082" s="180">
        <f>O1082*H1082</f>
        <v>0</v>
      </c>
      <c r="Q1082" s="180">
        <v>0.00029999999999999996</v>
      </c>
      <c r="R1082" s="180">
        <f>Q1082*H1082</f>
        <v>0.070755</v>
      </c>
      <c r="S1082" s="180">
        <v>0</v>
      </c>
      <c r="T1082" s="181">
        <f>S1082*H1082</f>
        <v>0</v>
      </c>
      <c r="U1082" s="37"/>
      <c r="V1082" s="37"/>
      <c r="W1082" s="37"/>
      <c r="X1082" s="37"/>
      <c r="Y1082" s="37"/>
      <c r="Z1082" s="37"/>
      <c r="AA1082" s="37"/>
      <c r="AB1082" s="37"/>
      <c r="AC1082" s="37"/>
      <c r="AD1082" s="37"/>
      <c r="AE1082" s="37"/>
      <c r="AR1082" s="182" t="s">
        <v>243</v>
      </c>
      <c r="AT1082" s="182" t="s">
        <v>152</v>
      </c>
      <c r="AU1082" s="182" t="s">
        <v>158</v>
      </c>
      <c r="AY1082" s="18" t="s">
        <v>150</v>
      </c>
      <c r="BE1082" s="183">
        <f>IF(N1082="základní",J1082,0)</f>
        <v>0</v>
      </c>
      <c r="BF1082" s="183">
        <f>IF(N1082="snížená",J1082,0)</f>
        <v>0</v>
      </c>
      <c r="BG1082" s="183">
        <f>IF(N1082="zákl. přenesená",J1082,0)</f>
        <v>0</v>
      </c>
      <c r="BH1082" s="183">
        <f>IF(N1082="sníž. přenesená",J1082,0)</f>
        <v>0</v>
      </c>
      <c r="BI1082" s="183">
        <f>IF(N1082="nulová",J1082,0)</f>
        <v>0</v>
      </c>
      <c r="BJ1082" s="18" t="s">
        <v>158</v>
      </c>
      <c r="BK1082" s="183">
        <f>ROUND(I1082*H1082,2)</f>
        <v>0</v>
      </c>
      <c r="BL1082" s="18" t="s">
        <v>243</v>
      </c>
      <c r="BM1082" s="182" t="s">
        <v>1505</v>
      </c>
    </row>
    <row r="1083" s="13" customFormat="1">
      <c r="A1083" s="13"/>
      <c r="B1083" s="184"/>
      <c r="C1083" s="13"/>
      <c r="D1083" s="185" t="s">
        <v>160</v>
      </c>
      <c r="E1083" s="186" t="s">
        <v>1</v>
      </c>
      <c r="F1083" s="187" t="s">
        <v>1495</v>
      </c>
      <c r="G1083" s="13"/>
      <c r="H1083" s="186" t="s">
        <v>1</v>
      </c>
      <c r="I1083" s="188"/>
      <c r="J1083" s="13"/>
      <c r="K1083" s="13"/>
      <c r="L1083" s="184"/>
      <c r="M1083" s="189"/>
      <c r="N1083" s="190"/>
      <c r="O1083" s="190"/>
      <c r="P1083" s="190"/>
      <c r="Q1083" s="190"/>
      <c r="R1083" s="190"/>
      <c r="S1083" s="190"/>
      <c r="T1083" s="191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186" t="s">
        <v>160</v>
      </c>
      <c r="AU1083" s="186" t="s">
        <v>158</v>
      </c>
      <c r="AV1083" s="13" t="s">
        <v>85</v>
      </c>
      <c r="AW1083" s="13" t="s">
        <v>32</v>
      </c>
      <c r="AX1083" s="13" t="s">
        <v>77</v>
      </c>
      <c r="AY1083" s="186" t="s">
        <v>150</v>
      </c>
    </row>
    <row r="1084" s="14" customFormat="1">
      <c r="A1084" s="14"/>
      <c r="B1084" s="192"/>
      <c r="C1084" s="14"/>
      <c r="D1084" s="185" t="s">
        <v>160</v>
      </c>
      <c r="E1084" s="193" t="s">
        <v>1</v>
      </c>
      <c r="F1084" s="194" t="s">
        <v>1496</v>
      </c>
      <c r="G1084" s="14"/>
      <c r="H1084" s="195">
        <v>31.26</v>
      </c>
      <c r="I1084" s="196"/>
      <c r="J1084" s="14"/>
      <c r="K1084" s="14"/>
      <c r="L1084" s="192"/>
      <c r="M1084" s="197"/>
      <c r="N1084" s="198"/>
      <c r="O1084" s="198"/>
      <c r="P1084" s="198"/>
      <c r="Q1084" s="198"/>
      <c r="R1084" s="198"/>
      <c r="S1084" s="198"/>
      <c r="T1084" s="19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193" t="s">
        <v>160</v>
      </c>
      <c r="AU1084" s="193" t="s">
        <v>158</v>
      </c>
      <c r="AV1084" s="14" t="s">
        <v>158</v>
      </c>
      <c r="AW1084" s="14" t="s">
        <v>32</v>
      </c>
      <c r="AX1084" s="14" t="s">
        <v>77</v>
      </c>
      <c r="AY1084" s="193" t="s">
        <v>150</v>
      </c>
    </row>
    <row r="1085" s="13" customFormat="1">
      <c r="A1085" s="13"/>
      <c r="B1085" s="184"/>
      <c r="C1085" s="13"/>
      <c r="D1085" s="185" t="s">
        <v>160</v>
      </c>
      <c r="E1085" s="186" t="s">
        <v>1</v>
      </c>
      <c r="F1085" s="187" t="s">
        <v>1497</v>
      </c>
      <c r="G1085" s="13"/>
      <c r="H1085" s="186" t="s">
        <v>1</v>
      </c>
      <c r="I1085" s="188"/>
      <c r="J1085" s="13"/>
      <c r="K1085" s="13"/>
      <c r="L1085" s="184"/>
      <c r="M1085" s="189"/>
      <c r="N1085" s="190"/>
      <c r="O1085" s="190"/>
      <c r="P1085" s="190"/>
      <c r="Q1085" s="190"/>
      <c r="R1085" s="190"/>
      <c r="S1085" s="190"/>
      <c r="T1085" s="191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186" t="s">
        <v>160</v>
      </c>
      <c r="AU1085" s="186" t="s">
        <v>158</v>
      </c>
      <c r="AV1085" s="13" t="s">
        <v>85</v>
      </c>
      <c r="AW1085" s="13" t="s">
        <v>32</v>
      </c>
      <c r="AX1085" s="13" t="s">
        <v>77</v>
      </c>
      <c r="AY1085" s="186" t="s">
        <v>150</v>
      </c>
    </row>
    <row r="1086" s="14" customFormat="1">
      <c r="A1086" s="14"/>
      <c r="B1086" s="192"/>
      <c r="C1086" s="14"/>
      <c r="D1086" s="185" t="s">
        <v>160</v>
      </c>
      <c r="E1086" s="193" t="s">
        <v>1</v>
      </c>
      <c r="F1086" s="194" t="s">
        <v>1498</v>
      </c>
      <c r="G1086" s="14"/>
      <c r="H1086" s="195">
        <v>82.33</v>
      </c>
      <c r="I1086" s="196"/>
      <c r="J1086" s="14"/>
      <c r="K1086" s="14"/>
      <c r="L1086" s="192"/>
      <c r="M1086" s="197"/>
      <c r="N1086" s="198"/>
      <c r="O1086" s="198"/>
      <c r="P1086" s="198"/>
      <c r="Q1086" s="198"/>
      <c r="R1086" s="198"/>
      <c r="S1086" s="198"/>
      <c r="T1086" s="19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193" t="s">
        <v>160</v>
      </c>
      <c r="AU1086" s="193" t="s">
        <v>158</v>
      </c>
      <c r="AV1086" s="14" t="s">
        <v>158</v>
      </c>
      <c r="AW1086" s="14" t="s">
        <v>32</v>
      </c>
      <c r="AX1086" s="14" t="s">
        <v>77</v>
      </c>
      <c r="AY1086" s="193" t="s">
        <v>150</v>
      </c>
    </row>
    <row r="1087" s="13" customFormat="1">
      <c r="A1087" s="13"/>
      <c r="B1087" s="184"/>
      <c r="C1087" s="13"/>
      <c r="D1087" s="185" t="s">
        <v>160</v>
      </c>
      <c r="E1087" s="186" t="s">
        <v>1</v>
      </c>
      <c r="F1087" s="187" t="s">
        <v>1499</v>
      </c>
      <c r="G1087" s="13"/>
      <c r="H1087" s="186" t="s">
        <v>1</v>
      </c>
      <c r="I1087" s="188"/>
      <c r="J1087" s="13"/>
      <c r="K1087" s="13"/>
      <c r="L1087" s="184"/>
      <c r="M1087" s="189"/>
      <c r="N1087" s="190"/>
      <c r="O1087" s="190"/>
      <c r="P1087" s="190"/>
      <c r="Q1087" s="190"/>
      <c r="R1087" s="190"/>
      <c r="S1087" s="190"/>
      <c r="T1087" s="191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186" t="s">
        <v>160</v>
      </c>
      <c r="AU1087" s="186" t="s">
        <v>158</v>
      </c>
      <c r="AV1087" s="13" t="s">
        <v>85</v>
      </c>
      <c r="AW1087" s="13" t="s">
        <v>32</v>
      </c>
      <c r="AX1087" s="13" t="s">
        <v>77</v>
      </c>
      <c r="AY1087" s="186" t="s">
        <v>150</v>
      </c>
    </row>
    <row r="1088" s="14" customFormat="1">
      <c r="A1088" s="14"/>
      <c r="B1088" s="192"/>
      <c r="C1088" s="14"/>
      <c r="D1088" s="185" t="s">
        <v>160</v>
      </c>
      <c r="E1088" s="193" t="s">
        <v>1</v>
      </c>
      <c r="F1088" s="194" t="s">
        <v>1498</v>
      </c>
      <c r="G1088" s="14"/>
      <c r="H1088" s="195">
        <v>82.33</v>
      </c>
      <c r="I1088" s="196"/>
      <c r="J1088" s="14"/>
      <c r="K1088" s="14"/>
      <c r="L1088" s="192"/>
      <c r="M1088" s="197"/>
      <c r="N1088" s="198"/>
      <c r="O1088" s="198"/>
      <c r="P1088" s="198"/>
      <c r="Q1088" s="198"/>
      <c r="R1088" s="198"/>
      <c r="S1088" s="198"/>
      <c r="T1088" s="19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193" t="s">
        <v>160</v>
      </c>
      <c r="AU1088" s="193" t="s">
        <v>158</v>
      </c>
      <c r="AV1088" s="14" t="s">
        <v>158</v>
      </c>
      <c r="AW1088" s="14" t="s">
        <v>32</v>
      </c>
      <c r="AX1088" s="14" t="s">
        <v>77</v>
      </c>
      <c r="AY1088" s="193" t="s">
        <v>150</v>
      </c>
    </row>
    <row r="1089" s="13" customFormat="1">
      <c r="A1089" s="13"/>
      <c r="B1089" s="184"/>
      <c r="C1089" s="13"/>
      <c r="D1089" s="185" t="s">
        <v>160</v>
      </c>
      <c r="E1089" s="186" t="s">
        <v>1</v>
      </c>
      <c r="F1089" s="187" t="s">
        <v>1500</v>
      </c>
      <c r="G1089" s="13"/>
      <c r="H1089" s="186" t="s">
        <v>1</v>
      </c>
      <c r="I1089" s="188"/>
      <c r="J1089" s="13"/>
      <c r="K1089" s="13"/>
      <c r="L1089" s="184"/>
      <c r="M1089" s="189"/>
      <c r="N1089" s="190"/>
      <c r="O1089" s="190"/>
      <c r="P1089" s="190"/>
      <c r="Q1089" s="190"/>
      <c r="R1089" s="190"/>
      <c r="S1089" s="190"/>
      <c r="T1089" s="191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186" t="s">
        <v>160</v>
      </c>
      <c r="AU1089" s="186" t="s">
        <v>158</v>
      </c>
      <c r="AV1089" s="13" t="s">
        <v>85</v>
      </c>
      <c r="AW1089" s="13" t="s">
        <v>32</v>
      </c>
      <c r="AX1089" s="13" t="s">
        <v>77</v>
      </c>
      <c r="AY1089" s="186" t="s">
        <v>150</v>
      </c>
    </row>
    <row r="1090" s="14" customFormat="1">
      <c r="A1090" s="14"/>
      <c r="B1090" s="192"/>
      <c r="C1090" s="14"/>
      <c r="D1090" s="185" t="s">
        <v>160</v>
      </c>
      <c r="E1090" s="193" t="s">
        <v>1</v>
      </c>
      <c r="F1090" s="194" t="s">
        <v>1501</v>
      </c>
      <c r="G1090" s="14"/>
      <c r="H1090" s="195">
        <v>39.93</v>
      </c>
      <c r="I1090" s="196"/>
      <c r="J1090" s="14"/>
      <c r="K1090" s="14"/>
      <c r="L1090" s="192"/>
      <c r="M1090" s="197"/>
      <c r="N1090" s="198"/>
      <c r="O1090" s="198"/>
      <c r="P1090" s="198"/>
      <c r="Q1090" s="198"/>
      <c r="R1090" s="198"/>
      <c r="S1090" s="198"/>
      <c r="T1090" s="19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193" t="s">
        <v>160</v>
      </c>
      <c r="AU1090" s="193" t="s">
        <v>158</v>
      </c>
      <c r="AV1090" s="14" t="s">
        <v>158</v>
      </c>
      <c r="AW1090" s="14" t="s">
        <v>32</v>
      </c>
      <c r="AX1090" s="14" t="s">
        <v>77</v>
      </c>
      <c r="AY1090" s="193" t="s">
        <v>150</v>
      </c>
    </row>
    <row r="1091" s="15" customFormat="1">
      <c r="A1091" s="15"/>
      <c r="B1091" s="200"/>
      <c r="C1091" s="15"/>
      <c r="D1091" s="185" t="s">
        <v>160</v>
      </c>
      <c r="E1091" s="201" t="s">
        <v>1</v>
      </c>
      <c r="F1091" s="202" t="s">
        <v>163</v>
      </c>
      <c r="G1091" s="15"/>
      <c r="H1091" s="203">
        <v>235.85000000000003</v>
      </c>
      <c r="I1091" s="204"/>
      <c r="J1091" s="15"/>
      <c r="K1091" s="15"/>
      <c r="L1091" s="200"/>
      <c r="M1091" s="205"/>
      <c r="N1091" s="206"/>
      <c r="O1091" s="206"/>
      <c r="P1091" s="206"/>
      <c r="Q1091" s="206"/>
      <c r="R1091" s="206"/>
      <c r="S1091" s="206"/>
      <c r="T1091" s="207"/>
      <c r="U1091" s="15"/>
      <c r="V1091" s="15"/>
      <c r="W1091" s="15"/>
      <c r="X1091" s="15"/>
      <c r="Y1091" s="15"/>
      <c r="Z1091" s="15"/>
      <c r="AA1091" s="15"/>
      <c r="AB1091" s="15"/>
      <c r="AC1091" s="15"/>
      <c r="AD1091" s="15"/>
      <c r="AE1091" s="15"/>
      <c r="AT1091" s="201" t="s">
        <v>160</v>
      </c>
      <c r="AU1091" s="201" t="s">
        <v>158</v>
      </c>
      <c r="AV1091" s="15" t="s">
        <v>157</v>
      </c>
      <c r="AW1091" s="15" t="s">
        <v>32</v>
      </c>
      <c r="AX1091" s="15" t="s">
        <v>85</v>
      </c>
      <c r="AY1091" s="201" t="s">
        <v>150</v>
      </c>
    </row>
    <row r="1092" s="2" customFormat="1" ht="24.15" customHeight="1">
      <c r="A1092" s="37"/>
      <c r="B1092" s="170"/>
      <c r="C1092" s="171" t="s">
        <v>1506</v>
      </c>
      <c r="D1092" s="171" t="s">
        <v>152</v>
      </c>
      <c r="E1092" s="172" t="s">
        <v>1507</v>
      </c>
      <c r="F1092" s="173" t="s">
        <v>1508</v>
      </c>
      <c r="G1092" s="174" t="s">
        <v>155</v>
      </c>
      <c r="H1092" s="175">
        <v>155</v>
      </c>
      <c r="I1092" s="176"/>
      <c r="J1092" s="177">
        <f>ROUND(I1092*H1092,2)</f>
        <v>0</v>
      </c>
      <c r="K1092" s="173" t="s">
        <v>156</v>
      </c>
      <c r="L1092" s="38"/>
      <c r="M1092" s="178" t="s">
        <v>1</v>
      </c>
      <c r="N1092" s="179" t="s">
        <v>43</v>
      </c>
      <c r="O1092" s="76"/>
      <c r="P1092" s="180">
        <f>O1092*H1092</f>
        <v>0</v>
      </c>
      <c r="Q1092" s="180">
        <v>0.0015</v>
      </c>
      <c r="R1092" s="180">
        <f>Q1092*H1092</f>
        <v>0.2325</v>
      </c>
      <c r="S1092" s="180">
        <v>0</v>
      </c>
      <c r="T1092" s="181">
        <f>S1092*H1092</f>
        <v>0</v>
      </c>
      <c r="U1092" s="37"/>
      <c r="V1092" s="37"/>
      <c r="W1092" s="37"/>
      <c r="X1092" s="37"/>
      <c r="Y1092" s="37"/>
      <c r="Z1092" s="37"/>
      <c r="AA1092" s="37"/>
      <c r="AB1092" s="37"/>
      <c r="AC1092" s="37"/>
      <c r="AD1092" s="37"/>
      <c r="AE1092" s="37"/>
      <c r="AR1092" s="182" t="s">
        <v>243</v>
      </c>
      <c r="AT1092" s="182" t="s">
        <v>152</v>
      </c>
      <c r="AU1092" s="182" t="s">
        <v>158</v>
      </c>
      <c r="AY1092" s="18" t="s">
        <v>150</v>
      </c>
      <c r="BE1092" s="183">
        <f>IF(N1092="základní",J1092,0)</f>
        <v>0</v>
      </c>
      <c r="BF1092" s="183">
        <f>IF(N1092="snížená",J1092,0)</f>
        <v>0</v>
      </c>
      <c r="BG1092" s="183">
        <f>IF(N1092="zákl. přenesená",J1092,0)</f>
        <v>0</v>
      </c>
      <c r="BH1092" s="183">
        <f>IF(N1092="sníž. přenesená",J1092,0)</f>
        <v>0</v>
      </c>
      <c r="BI1092" s="183">
        <f>IF(N1092="nulová",J1092,0)</f>
        <v>0</v>
      </c>
      <c r="BJ1092" s="18" t="s">
        <v>158</v>
      </c>
      <c r="BK1092" s="183">
        <f>ROUND(I1092*H1092,2)</f>
        <v>0</v>
      </c>
      <c r="BL1092" s="18" t="s">
        <v>243</v>
      </c>
      <c r="BM1092" s="182" t="s">
        <v>1509</v>
      </c>
    </row>
    <row r="1093" s="14" customFormat="1">
      <c r="A1093" s="14"/>
      <c r="B1093" s="192"/>
      <c r="C1093" s="14"/>
      <c r="D1093" s="185" t="s">
        <v>160</v>
      </c>
      <c r="E1093" s="193" t="s">
        <v>1</v>
      </c>
      <c r="F1093" s="194" t="s">
        <v>1510</v>
      </c>
      <c r="G1093" s="14"/>
      <c r="H1093" s="195">
        <v>155</v>
      </c>
      <c r="I1093" s="196"/>
      <c r="J1093" s="14"/>
      <c r="K1093" s="14"/>
      <c r="L1093" s="192"/>
      <c r="M1093" s="197"/>
      <c r="N1093" s="198"/>
      <c r="O1093" s="198"/>
      <c r="P1093" s="198"/>
      <c r="Q1093" s="198"/>
      <c r="R1093" s="198"/>
      <c r="S1093" s="198"/>
      <c r="T1093" s="199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193" t="s">
        <v>160</v>
      </c>
      <c r="AU1093" s="193" t="s">
        <v>158</v>
      </c>
      <c r="AV1093" s="14" t="s">
        <v>158</v>
      </c>
      <c r="AW1093" s="14" t="s">
        <v>32</v>
      </c>
      <c r="AX1093" s="14" t="s">
        <v>77</v>
      </c>
      <c r="AY1093" s="193" t="s">
        <v>150</v>
      </c>
    </row>
    <row r="1094" s="15" customFormat="1">
      <c r="A1094" s="15"/>
      <c r="B1094" s="200"/>
      <c r="C1094" s="15"/>
      <c r="D1094" s="185" t="s">
        <v>160</v>
      </c>
      <c r="E1094" s="201" t="s">
        <v>1</v>
      </c>
      <c r="F1094" s="202" t="s">
        <v>163</v>
      </c>
      <c r="G1094" s="15"/>
      <c r="H1094" s="203">
        <v>155</v>
      </c>
      <c r="I1094" s="204"/>
      <c r="J1094" s="15"/>
      <c r="K1094" s="15"/>
      <c r="L1094" s="200"/>
      <c r="M1094" s="205"/>
      <c r="N1094" s="206"/>
      <c r="O1094" s="206"/>
      <c r="P1094" s="206"/>
      <c r="Q1094" s="206"/>
      <c r="R1094" s="206"/>
      <c r="S1094" s="206"/>
      <c r="T1094" s="207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T1094" s="201" t="s">
        <v>160</v>
      </c>
      <c r="AU1094" s="201" t="s">
        <v>158</v>
      </c>
      <c r="AV1094" s="15" t="s">
        <v>157</v>
      </c>
      <c r="AW1094" s="15" t="s">
        <v>32</v>
      </c>
      <c r="AX1094" s="15" t="s">
        <v>85</v>
      </c>
      <c r="AY1094" s="201" t="s">
        <v>150</v>
      </c>
    </row>
    <row r="1095" s="2" customFormat="1" ht="33" customHeight="1">
      <c r="A1095" s="37"/>
      <c r="B1095" s="170"/>
      <c r="C1095" s="171" t="s">
        <v>1511</v>
      </c>
      <c r="D1095" s="171" t="s">
        <v>152</v>
      </c>
      <c r="E1095" s="172" t="s">
        <v>1512</v>
      </c>
      <c r="F1095" s="173" t="s">
        <v>1513</v>
      </c>
      <c r="G1095" s="174" t="s">
        <v>155</v>
      </c>
      <c r="H1095" s="175">
        <v>235.85</v>
      </c>
      <c r="I1095" s="176"/>
      <c r="J1095" s="177">
        <f>ROUND(I1095*H1095,2)</f>
        <v>0</v>
      </c>
      <c r="K1095" s="173" t="s">
        <v>156</v>
      </c>
      <c r="L1095" s="38"/>
      <c r="M1095" s="178" t="s">
        <v>1</v>
      </c>
      <c r="N1095" s="179" t="s">
        <v>43</v>
      </c>
      <c r="O1095" s="76"/>
      <c r="P1095" s="180">
        <f>O1095*H1095</f>
        <v>0</v>
      </c>
      <c r="Q1095" s="180">
        <v>0.00755</v>
      </c>
      <c r="R1095" s="180">
        <f>Q1095*H1095</f>
        <v>1.7806675000000003</v>
      </c>
      <c r="S1095" s="180">
        <v>0</v>
      </c>
      <c r="T1095" s="181">
        <f>S1095*H1095</f>
        <v>0</v>
      </c>
      <c r="U1095" s="37"/>
      <c r="V1095" s="37"/>
      <c r="W1095" s="37"/>
      <c r="X1095" s="37"/>
      <c r="Y1095" s="37"/>
      <c r="Z1095" s="37"/>
      <c r="AA1095" s="37"/>
      <c r="AB1095" s="37"/>
      <c r="AC1095" s="37"/>
      <c r="AD1095" s="37"/>
      <c r="AE1095" s="37"/>
      <c r="AR1095" s="182" t="s">
        <v>243</v>
      </c>
      <c r="AT1095" s="182" t="s">
        <v>152</v>
      </c>
      <c r="AU1095" s="182" t="s">
        <v>158</v>
      </c>
      <c r="AY1095" s="18" t="s">
        <v>150</v>
      </c>
      <c r="BE1095" s="183">
        <f>IF(N1095="základní",J1095,0)</f>
        <v>0</v>
      </c>
      <c r="BF1095" s="183">
        <f>IF(N1095="snížená",J1095,0)</f>
        <v>0</v>
      </c>
      <c r="BG1095" s="183">
        <f>IF(N1095="zákl. přenesená",J1095,0)</f>
        <v>0</v>
      </c>
      <c r="BH1095" s="183">
        <f>IF(N1095="sníž. přenesená",J1095,0)</f>
        <v>0</v>
      </c>
      <c r="BI1095" s="183">
        <f>IF(N1095="nulová",J1095,0)</f>
        <v>0</v>
      </c>
      <c r="BJ1095" s="18" t="s">
        <v>158</v>
      </c>
      <c r="BK1095" s="183">
        <f>ROUND(I1095*H1095,2)</f>
        <v>0</v>
      </c>
      <c r="BL1095" s="18" t="s">
        <v>243</v>
      </c>
      <c r="BM1095" s="182" t="s">
        <v>1514</v>
      </c>
    </row>
    <row r="1096" s="13" customFormat="1">
      <c r="A1096" s="13"/>
      <c r="B1096" s="184"/>
      <c r="C1096" s="13"/>
      <c r="D1096" s="185" t="s">
        <v>160</v>
      </c>
      <c r="E1096" s="186" t="s">
        <v>1</v>
      </c>
      <c r="F1096" s="187" t="s">
        <v>1495</v>
      </c>
      <c r="G1096" s="13"/>
      <c r="H1096" s="186" t="s">
        <v>1</v>
      </c>
      <c r="I1096" s="188"/>
      <c r="J1096" s="13"/>
      <c r="K1096" s="13"/>
      <c r="L1096" s="184"/>
      <c r="M1096" s="189"/>
      <c r="N1096" s="190"/>
      <c r="O1096" s="190"/>
      <c r="P1096" s="190"/>
      <c r="Q1096" s="190"/>
      <c r="R1096" s="190"/>
      <c r="S1096" s="190"/>
      <c r="T1096" s="191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186" t="s">
        <v>160</v>
      </c>
      <c r="AU1096" s="186" t="s">
        <v>158</v>
      </c>
      <c r="AV1096" s="13" t="s">
        <v>85</v>
      </c>
      <c r="AW1096" s="13" t="s">
        <v>32</v>
      </c>
      <c r="AX1096" s="13" t="s">
        <v>77</v>
      </c>
      <c r="AY1096" s="186" t="s">
        <v>150</v>
      </c>
    </row>
    <row r="1097" s="14" customFormat="1">
      <c r="A1097" s="14"/>
      <c r="B1097" s="192"/>
      <c r="C1097" s="14"/>
      <c r="D1097" s="185" t="s">
        <v>160</v>
      </c>
      <c r="E1097" s="193" t="s">
        <v>1</v>
      </c>
      <c r="F1097" s="194" t="s">
        <v>1496</v>
      </c>
      <c r="G1097" s="14"/>
      <c r="H1097" s="195">
        <v>31.26</v>
      </c>
      <c r="I1097" s="196"/>
      <c r="J1097" s="14"/>
      <c r="K1097" s="14"/>
      <c r="L1097" s="192"/>
      <c r="M1097" s="197"/>
      <c r="N1097" s="198"/>
      <c r="O1097" s="198"/>
      <c r="P1097" s="198"/>
      <c r="Q1097" s="198"/>
      <c r="R1097" s="198"/>
      <c r="S1097" s="198"/>
      <c r="T1097" s="199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193" t="s">
        <v>160</v>
      </c>
      <c r="AU1097" s="193" t="s">
        <v>158</v>
      </c>
      <c r="AV1097" s="14" t="s">
        <v>158</v>
      </c>
      <c r="AW1097" s="14" t="s">
        <v>32</v>
      </c>
      <c r="AX1097" s="14" t="s">
        <v>77</v>
      </c>
      <c r="AY1097" s="193" t="s">
        <v>150</v>
      </c>
    </row>
    <row r="1098" s="13" customFormat="1">
      <c r="A1098" s="13"/>
      <c r="B1098" s="184"/>
      <c r="C1098" s="13"/>
      <c r="D1098" s="185" t="s">
        <v>160</v>
      </c>
      <c r="E1098" s="186" t="s">
        <v>1</v>
      </c>
      <c r="F1098" s="187" t="s">
        <v>1497</v>
      </c>
      <c r="G1098" s="13"/>
      <c r="H1098" s="186" t="s">
        <v>1</v>
      </c>
      <c r="I1098" s="188"/>
      <c r="J1098" s="13"/>
      <c r="K1098" s="13"/>
      <c r="L1098" s="184"/>
      <c r="M1098" s="189"/>
      <c r="N1098" s="190"/>
      <c r="O1098" s="190"/>
      <c r="P1098" s="190"/>
      <c r="Q1098" s="190"/>
      <c r="R1098" s="190"/>
      <c r="S1098" s="190"/>
      <c r="T1098" s="191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186" t="s">
        <v>160</v>
      </c>
      <c r="AU1098" s="186" t="s">
        <v>158</v>
      </c>
      <c r="AV1098" s="13" t="s">
        <v>85</v>
      </c>
      <c r="AW1098" s="13" t="s">
        <v>32</v>
      </c>
      <c r="AX1098" s="13" t="s">
        <v>77</v>
      </c>
      <c r="AY1098" s="186" t="s">
        <v>150</v>
      </c>
    </row>
    <row r="1099" s="14" customFormat="1">
      <c r="A1099" s="14"/>
      <c r="B1099" s="192"/>
      <c r="C1099" s="14"/>
      <c r="D1099" s="185" t="s">
        <v>160</v>
      </c>
      <c r="E1099" s="193" t="s">
        <v>1</v>
      </c>
      <c r="F1099" s="194" t="s">
        <v>1498</v>
      </c>
      <c r="G1099" s="14"/>
      <c r="H1099" s="195">
        <v>82.33</v>
      </c>
      <c r="I1099" s="196"/>
      <c r="J1099" s="14"/>
      <c r="K1099" s="14"/>
      <c r="L1099" s="192"/>
      <c r="M1099" s="197"/>
      <c r="N1099" s="198"/>
      <c r="O1099" s="198"/>
      <c r="P1099" s="198"/>
      <c r="Q1099" s="198"/>
      <c r="R1099" s="198"/>
      <c r="S1099" s="198"/>
      <c r="T1099" s="19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193" t="s">
        <v>160</v>
      </c>
      <c r="AU1099" s="193" t="s">
        <v>158</v>
      </c>
      <c r="AV1099" s="14" t="s">
        <v>158</v>
      </c>
      <c r="AW1099" s="14" t="s">
        <v>32</v>
      </c>
      <c r="AX1099" s="14" t="s">
        <v>77</v>
      </c>
      <c r="AY1099" s="193" t="s">
        <v>150</v>
      </c>
    </row>
    <row r="1100" s="13" customFormat="1">
      <c r="A1100" s="13"/>
      <c r="B1100" s="184"/>
      <c r="C1100" s="13"/>
      <c r="D1100" s="185" t="s">
        <v>160</v>
      </c>
      <c r="E1100" s="186" t="s">
        <v>1</v>
      </c>
      <c r="F1100" s="187" t="s">
        <v>1499</v>
      </c>
      <c r="G1100" s="13"/>
      <c r="H1100" s="186" t="s">
        <v>1</v>
      </c>
      <c r="I1100" s="188"/>
      <c r="J1100" s="13"/>
      <c r="K1100" s="13"/>
      <c r="L1100" s="184"/>
      <c r="M1100" s="189"/>
      <c r="N1100" s="190"/>
      <c r="O1100" s="190"/>
      <c r="P1100" s="190"/>
      <c r="Q1100" s="190"/>
      <c r="R1100" s="190"/>
      <c r="S1100" s="190"/>
      <c r="T1100" s="191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186" t="s">
        <v>160</v>
      </c>
      <c r="AU1100" s="186" t="s">
        <v>158</v>
      </c>
      <c r="AV1100" s="13" t="s">
        <v>85</v>
      </c>
      <c r="AW1100" s="13" t="s">
        <v>32</v>
      </c>
      <c r="AX1100" s="13" t="s">
        <v>77</v>
      </c>
      <c r="AY1100" s="186" t="s">
        <v>150</v>
      </c>
    </row>
    <row r="1101" s="14" customFormat="1">
      <c r="A1101" s="14"/>
      <c r="B1101" s="192"/>
      <c r="C1101" s="14"/>
      <c r="D1101" s="185" t="s">
        <v>160</v>
      </c>
      <c r="E1101" s="193" t="s">
        <v>1</v>
      </c>
      <c r="F1101" s="194" t="s">
        <v>1498</v>
      </c>
      <c r="G1101" s="14"/>
      <c r="H1101" s="195">
        <v>82.33</v>
      </c>
      <c r="I1101" s="196"/>
      <c r="J1101" s="14"/>
      <c r="K1101" s="14"/>
      <c r="L1101" s="192"/>
      <c r="M1101" s="197"/>
      <c r="N1101" s="198"/>
      <c r="O1101" s="198"/>
      <c r="P1101" s="198"/>
      <c r="Q1101" s="198"/>
      <c r="R1101" s="198"/>
      <c r="S1101" s="198"/>
      <c r="T1101" s="19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193" t="s">
        <v>160</v>
      </c>
      <c r="AU1101" s="193" t="s">
        <v>158</v>
      </c>
      <c r="AV1101" s="14" t="s">
        <v>158</v>
      </c>
      <c r="AW1101" s="14" t="s">
        <v>32</v>
      </c>
      <c r="AX1101" s="14" t="s">
        <v>77</v>
      </c>
      <c r="AY1101" s="193" t="s">
        <v>150</v>
      </c>
    </row>
    <row r="1102" s="13" customFormat="1">
      <c r="A1102" s="13"/>
      <c r="B1102" s="184"/>
      <c r="C1102" s="13"/>
      <c r="D1102" s="185" t="s">
        <v>160</v>
      </c>
      <c r="E1102" s="186" t="s">
        <v>1</v>
      </c>
      <c r="F1102" s="187" t="s">
        <v>1500</v>
      </c>
      <c r="G1102" s="13"/>
      <c r="H1102" s="186" t="s">
        <v>1</v>
      </c>
      <c r="I1102" s="188"/>
      <c r="J1102" s="13"/>
      <c r="K1102" s="13"/>
      <c r="L1102" s="184"/>
      <c r="M1102" s="189"/>
      <c r="N1102" s="190"/>
      <c r="O1102" s="190"/>
      <c r="P1102" s="190"/>
      <c r="Q1102" s="190"/>
      <c r="R1102" s="190"/>
      <c r="S1102" s="190"/>
      <c r="T1102" s="191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186" t="s">
        <v>160</v>
      </c>
      <c r="AU1102" s="186" t="s">
        <v>158</v>
      </c>
      <c r="AV1102" s="13" t="s">
        <v>85</v>
      </c>
      <c r="AW1102" s="13" t="s">
        <v>32</v>
      </c>
      <c r="AX1102" s="13" t="s">
        <v>77</v>
      </c>
      <c r="AY1102" s="186" t="s">
        <v>150</v>
      </c>
    </row>
    <row r="1103" s="14" customFormat="1">
      <c r="A1103" s="14"/>
      <c r="B1103" s="192"/>
      <c r="C1103" s="14"/>
      <c r="D1103" s="185" t="s">
        <v>160</v>
      </c>
      <c r="E1103" s="193" t="s">
        <v>1</v>
      </c>
      <c r="F1103" s="194" t="s">
        <v>1501</v>
      </c>
      <c r="G1103" s="14"/>
      <c r="H1103" s="195">
        <v>39.93</v>
      </c>
      <c r="I1103" s="196"/>
      <c r="J1103" s="14"/>
      <c r="K1103" s="14"/>
      <c r="L1103" s="192"/>
      <c r="M1103" s="197"/>
      <c r="N1103" s="198"/>
      <c r="O1103" s="198"/>
      <c r="P1103" s="198"/>
      <c r="Q1103" s="198"/>
      <c r="R1103" s="198"/>
      <c r="S1103" s="198"/>
      <c r="T1103" s="19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193" t="s">
        <v>160</v>
      </c>
      <c r="AU1103" s="193" t="s">
        <v>158</v>
      </c>
      <c r="AV1103" s="14" t="s">
        <v>158</v>
      </c>
      <c r="AW1103" s="14" t="s">
        <v>32</v>
      </c>
      <c r="AX1103" s="14" t="s">
        <v>77</v>
      </c>
      <c r="AY1103" s="193" t="s">
        <v>150</v>
      </c>
    </row>
    <row r="1104" s="15" customFormat="1">
      <c r="A1104" s="15"/>
      <c r="B1104" s="200"/>
      <c r="C1104" s="15"/>
      <c r="D1104" s="185" t="s">
        <v>160</v>
      </c>
      <c r="E1104" s="201" t="s">
        <v>1</v>
      </c>
      <c r="F1104" s="202" t="s">
        <v>163</v>
      </c>
      <c r="G1104" s="15"/>
      <c r="H1104" s="203">
        <v>235.85000000000003</v>
      </c>
      <c r="I1104" s="204"/>
      <c r="J1104" s="15"/>
      <c r="K1104" s="15"/>
      <c r="L1104" s="200"/>
      <c r="M1104" s="205"/>
      <c r="N1104" s="206"/>
      <c r="O1104" s="206"/>
      <c r="P1104" s="206"/>
      <c r="Q1104" s="206"/>
      <c r="R1104" s="206"/>
      <c r="S1104" s="206"/>
      <c r="T1104" s="207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01" t="s">
        <v>160</v>
      </c>
      <c r="AU1104" s="201" t="s">
        <v>158</v>
      </c>
      <c r="AV1104" s="15" t="s">
        <v>157</v>
      </c>
      <c r="AW1104" s="15" t="s">
        <v>32</v>
      </c>
      <c r="AX1104" s="15" t="s">
        <v>85</v>
      </c>
      <c r="AY1104" s="201" t="s">
        <v>150</v>
      </c>
    </row>
    <row r="1105" s="2" customFormat="1" ht="24.15" customHeight="1">
      <c r="A1105" s="37"/>
      <c r="B1105" s="170"/>
      <c r="C1105" s="208" t="s">
        <v>1515</v>
      </c>
      <c r="D1105" s="208" t="s">
        <v>470</v>
      </c>
      <c r="E1105" s="209" t="s">
        <v>1516</v>
      </c>
      <c r="F1105" s="210" t="s">
        <v>1517</v>
      </c>
      <c r="G1105" s="211" t="s">
        <v>155</v>
      </c>
      <c r="H1105" s="212">
        <v>271.228</v>
      </c>
      <c r="I1105" s="213"/>
      <c r="J1105" s="214">
        <f>ROUND(I1105*H1105,2)</f>
        <v>0</v>
      </c>
      <c r="K1105" s="210" t="s">
        <v>156</v>
      </c>
      <c r="L1105" s="215"/>
      <c r="M1105" s="216" t="s">
        <v>1</v>
      </c>
      <c r="N1105" s="217" t="s">
        <v>43</v>
      </c>
      <c r="O1105" s="76"/>
      <c r="P1105" s="180">
        <f>O1105*H1105</f>
        <v>0</v>
      </c>
      <c r="Q1105" s="180">
        <v>0.01841</v>
      </c>
      <c r="R1105" s="180">
        <f>Q1105*H1105</f>
        <v>4.99330748</v>
      </c>
      <c r="S1105" s="180">
        <v>0</v>
      </c>
      <c r="T1105" s="181">
        <f>S1105*H1105</f>
        <v>0</v>
      </c>
      <c r="U1105" s="37"/>
      <c r="V1105" s="37"/>
      <c r="W1105" s="37"/>
      <c r="X1105" s="37"/>
      <c r="Y1105" s="37"/>
      <c r="Z1105" s="37"/>
      <c r="AA1105" s="37"/>
      <c r="AB1105" s="37"/>
      <c r="AC1105" s="37"/>
      <c r="AD1105" s="37"/>
      <c r="AE1105" s="37"/>
      <c r="AR1105" s="182" t="s">
        <v>342</v>
      </c>
      <c r="AT1105" s="182" t="s">
        <v>470</v>
      </c>
      <c r="AU1105" s="182" t="s">
        <v>158</v>
      </c>
      <c r="AY1105" s="18" t="s">
        <v>150</v>
      </c>
      <c r="BE1105" s="183">
        <f>IF(N1105="základní",J1105,0)</f>
        <v>0</v>
      </c>
      <c r="BF1105" s="183">
        <f>IF(N1105="snížená",J1105,0)</f>
        <v>0</v>
      </c>
      <c r="BG1105" s="183">
        <f>IF(N1105="zákl. přenesená",J1105,0)</f>
        <v>0</v>
      </c>
      <c r="BH1105" s="183">
        <f>IF(N1105="sníž. přenesená",J1105,0)</f>
        <v>0</v>
      </c>
      <c r="BI1105" s="183">
        <f>IF(N1105="nulová",J1105,0)</f>
        <v>0</v>
      </c>
      <c r="BJ1105" s="18" t="s">
        <v>158</v>
      </c>
      <c r="BK1105" s="183">
        <f>ROUND(I1105*H1105,2)</f>
        <v>0</v>
      </c>
      <c r="BL1105" s="18" t="s">
        <v>243</v>
      </c>
      <c r="BM1105" s="182" t="s">
        <v>1518</v>
      </c>
    </row>
    <row r="1106" s="14" customFormat="1">
      <c r="A1106" s="14"/>
      <c r="B1106" s="192"/>
      <c r="C1106" s="14"/>
      <c r="D1106" s="185" t="s">
        <v>160</v>
      </c>
      <c r="E1106" s="14"/>
      <c r="F1106" s="194" t="s">
        <v>1519</v>
      </c>
      <c r="G1106" s="14"/>
      <c r="H1106" s="195">
        <v>271.228</v>
      </c>
      <c r="I1106" s="196"/>
      <c r="J1106" s="14"/>
      <c r="K1106" s="14"/>
      <c r="L1106" s="192"/>
      <c r="M1106" s="197"/>
      <c r="N1106" s="198"/>
      <c r="O1106" s="198"/>
      <c r="P1106" s="198"/>
      <c r="Q1106" s="198"/>
      <c r="R1106" s="198"/>
      <c r="S1106" s="198"/>
      <c r="T1106" s="199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193" t="s">
        <v>160</v>
      </c>
      <c r="AU1106" s="193" t="s">
        <v>158</v>
      </c>
      <c r="AV1106" s="14" t="s">
        <v>158</v>
      </c>
      <c r="AW1106" s="14" t="s">
        <v>3</v>
      </c>
      <c r="AX1106" s="14" t="s">
        <v>85</v>
      </c>
      <c r="AY1106" s="193" t="s">
        <v>150</v>
      </c>
    </row>
    <row r="1107" s="2" customFormat="1" ht="24.15" customHeight="1">
      <c r="A1107" s="37"/>
      <c r="B1107" s="170"/>
      <c r="C1107" s="171" t="s">
        <v>1520</v>
      </c>
      <c r="D1107" s="171" t="s">
        <v>152</v>
      </c>
      <c r="E1107" s="172" t="s">
        <v>1521</v>
      </c>
      <c r="F1107" s="173" t="s">
        <v>1522</v>
      </c>
      <c r="G1107" s="174" t="s">
        <v>448</v>
      </c>
      <c r="H1107" s="175">
        <v>155</v>
      </c>
      <c r="I1107" s="176"/>
      <c r="J1107" s="177">
        <f>ROUND(I1107*H1107,2)</f>
        <v>0</v>
      </c>
      <c r="K1107" s="173" t="s">
        <v>156</v>
      </c>
      <c r="L1107" s="38"/>
      <c r="M1107" s="178" t="s">
        <v>1</v>
      </c>
      <c r="N1107" s="179" t="s">
        <v>43</v>
      </c>
      <c r="O1107" s="76"/>
      <c r="P1107" s="180">
        <f>O1107*H1107</f>
        <v>0</v>
      </c>
      <c r="Q1107" s="180">
        <v>0.0002</v>
      </c>
      <c r="R1107" s="180">
        <f>Q1107*H1107</f>
        <v>0.031</v>
      </c>
      <c r="S1107" s="180">
        <v>0</v>
      </c>
      <c r="T1107" s="181">
        <f>S1107*H1107</f>
        <v>0</v>
      </c>
      <c r="U1107" s="37"/>
      <c r="V1107" s="37"/>
      <c r="W1107" s="37"/>
      <c r="X1107" s="37"/>
      <c r="Y1107" s="37"/>
      <c r="Z1107" s="37"/>
      <c r="AA1107" s="37"/>
      <c r="AB1107" s="37"/>
      <c r="AC1107" s="37"/>
      <c r="AD1107" s="37"/>
      <c r="AE1107" s="37"/>
      <c r="AR1107" s="182" t="s">
        <v>243</v>
      </c>
      <c r="AT1107" s="182" t="s">
        <v>152</v>
      </c>
      <c r="AU1107" s="182" t="s">
        <v>158</v>
      </c>
      <c r="AY1107" s="18" t="s">
        <v>150</v>
      </c>
      <c r="BE1107" s="183">
        <f>IF(N1107="základní",J1107,0)</f>
        <v>0</v>
      </c>
      <c r="BF1107" s="183">
        <f>IF(N1107="snížená",J1107,0)</f>
        <v>0</v>
      </c>
      <c r="BG1107" s="183">
        <f>IF(N1107="zákl. přenesená",J1107,0)</f>
        <v>0</v>
      </c>
      <c r="BH1107" s="183">
        <f>IF(N1107="sníž. přenesená",J1107,0)</f>
        <v>0</v>
      </c>
      <c r="BI1107" s="183">
        <f>IF(N1107="nulová",J1107,0)</f>
        <v>0</v>
      </c>
      <c r="BJ1107" s="18" t="s">
        <v>158</v>
      </c>
      <c r="BK1107" s="183">
        <f>ROUND(I1107*H1107,2)</f>
        <v>0</v>
      </c>
      <c r="BL1107" s="18" t="s">
        <v>243</v>
      </c>
      <c r="BM1107" s="182" t="s">
        <v>1523</v>
      </c>
    </row>
    <row r="1108" s="2" customFormat="1" ht="16.5" customHeight="1">
      <c r="A1108" s="37"/>
      <c r="B1108" s="170"/>
      <c r="C1108" s="208" t="s">
        <v>1524</v>
      </c>
      <c r="D1108" s="208" t="s">
        <v>470</v>
      </c>
      <c r="E1108" s="209" t="s">
        <v>1525</v>
      </c>
      <c r="F1108" s="210" t="s">
        <v>1526</v>
      </c>
      <c r="G1108" s="211" t="s">
        <v>448</v>
      </c>
      <c r="H1108" s="212">
        <v>162.75</v>
      </c>
      <c r="I1108" s="213"/>
      <c r="J1108" s="214">
        <f>ROUND(I1108*H1108,2)</f>
        <v>0</v>
      </c>
      <c r="K1108" s="210" t="s">
        <v>156</v>
      </c>
      <c r="L1108" s="215"/>
      <c r="M1108" s="216" t="s">
        <v>1</v>
      </c>
      <c r="N1108" s="217" t="s">
        <v>43</v>
      </c>
      <c r="O1108" s="76"/>
      <c r="P1108" s="180">
        <f>O1108*H1108</f>
        <v>0</v>
      </c>
      <c r="Q1108" s="180">
        <v>0.00012</v>
      </c>
      <c r="R1108" s="180">
        <f>Q1108*H1108</f>
        <v>0.019530000000000004</v>
      </c>
      <c r="S1108" s="180">
        <v>0</v>
      </c>
      <c r="T1108" s="181">
        <f>S1108*H1108</f>
        <v>0</v>
      </c>
      <c r="U1108" s="37"/>
      <c r="V1108" s="37"/>
      <c r="W1108" s="37"/>
      <c r="X1108" s="37"/>
      <c r="Y1108" s="37"/>
      <c r="Z1108" s="37"/>
      <c r="AA1108" s="37"/>
      <c r="AB1108" s="37"/>
      <c r="AC1108" s="37"/>
      <c r="AD1108" s="37"/>
      <c r="AE1108" s="37"/>
      <c r="AR1108" s="182" t="s">
        <v>342</v>
      </c>
      <c r="AT1108" s="182" t="s">
        <v>470</v>
      </c>
      <c r="AU1108" s="182" t="s">
        <v>158</v>
      </c>
      <c r="AY1108" s="18" t="s">
        <v>150</v>
      </c>
      <c r="BE1108" s="183">
        <f>IF(N1108="základní",J1108,0)</f>
        <v>0</v>
      </c>
      <c r="BF1108" s="183">
        <f>IF(N1108="snížená",J1108,0)</f>
        <v>0</v>
      </c>
      <c r="BG1108" s="183">
        <f>IF(N1108="zákl. přenesená",J1108,0)</f>
        <v>0</v>
      </c>
      <c r="BH1108" s="183">
        <f>IF(N1108="sníž. přenesená",J1108,0)</f>
        <v>0</v>
      </c>
      <c r="BI1108" s="183">
        <f>IF(N1108="nulová",J1108,0)</f>
        <v>0</v>
      </c>
      <c r="BJ1108" s="18" t="s">
        <v>158</v>
      </c>
      <c r="BK1108" s="183">
        <f>ROUND(I1108*H1108,2)</f>
        <v>0</v>
      </c>
      <c r="BL1108" s="18" t="s">
        <v>243</v>
      </c>
      <c r="BM1108" s="182" t="s">
        <v>1527</v>
      </c>
    </row>
    <row r="1109" s="14" customFormat="1">
      <c r="A1109" s="14"/>
      <c r="B1109" s="192"/>
      <c r="C1109" s="14"/>
      <c r="D1109" s="185" t="s">
        <v>160</v>
      </c>
      <c r="E1109" s="14"/>
      <c r="F1109" s="194" t="s">
        <v>1528</v>
      </c>
      <c r="G1109" s="14"/>
      <c r="H1109" s="195">
        <v>162.75</v>
      </c>
      <c r="I1109" s="196"/>
      <c r="J1109" s="14"/>
      <c r="K1109" s="14"/>
      <c r="L1109" s="192"/>
      <c r="M1109" s="197"/>
      <c r="N1109" s="198"/>
      <c r="O1109" s="198"/>
      <c r="P1109" s="198"/>
      <c r="Q1109" s="198"/>
      <c r="R1109" s="198"/>
      <c r="S1109" s="198"/>
      <c r="T1109" s="19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193" t="s">
        <v>160</v>
      </c>
      <c r="AU1109" s="193" t="s">
        <v>158</v>
      </c>
      <c r="AV1109" s="14" t="s">
        <v>158</v>
      </c>
      <c r="AW1109" s="14" t="s">
        <v>3</v>
      </c>
      <c r="AX1109" s="14" t="s">
        <v>85</v>
      </c>
      <c r="AY1109" s="193" t="s">
        <v>150</v>
      </c>
    </row>
    <row r="1110" s="2" customFormat="1" ht="24.15" customHeight="1">
      <c r="A1110" s="37"/>
      <c r="B1110" s="170"/>
      <c r="C1110" s="171" t="s">
        <v>1529</v>
      </c>
      <c r="D1110" s="171" t="s">
        <v>152</v>
      </c>
      <c r="E1110" s="172" t="s">
        <v>1530</v>
      </c>
      <c r="F1110" s="173" t="s">
        <v>1531</v>
      </c>
      <c r="G1110" s="174" t="s">
        <v>448</v>
      </c>
      <c r="H1110" s="175">
        <v>198</v>
      </c>
      <c r="I1110" s="176"/>
      <c r="J1110" s="177">
        <f>ROUND(I1110*H1110,2)</f>
        <v>0</v>
      </c>
      <c r="K1110" s="173" t="s">
        <v>156</v>
      </c>
      <c r="L1110" s="38"/>
      <c r="M1110" s="178" t="s">
        <v>1</v>
      </c>
      <c r="N1110" s="179" t="s">
        <v>43</v>
      </c>
      <c r="O1110" s="76"/>
      <c r="P1110" s="180">
        <f>O1110*H1110</f>
        <v>0</v>
      </c>
      <c r="Q1110" s="180">
        <v>0.00018</v>
      </c>
      <c r="R1110" s="180">
        <f>Q1110*H1110</f>
        <v>0.035640000000000004</v>
      </c>
      <c r="S1110" s="180">
        <v>0</v>
      </c>
      <c r="T1110" s="181">
        <f>S1110*H1110</f>
        <v>0</v>
      </c>
      <c r="U1110" s="37"/>
      <c r="V1110" s="37"/>
      <c r="W1110" s="37"/>
      <c r="X1110" s="37"/>
      <c r="Y1110" s="37"/>
      <c r="Z1110" s="37"/>
      <c r="AA1110" s="37"/>
      <c r="AB1110" s="37"/>
      <c r="AC1110" s="37"/>
      <c r="AD1110" s="37"/>
      <c r="AE1110" s="37"/>
      <c r="AR1110" s="182" t="s">
        <v>243</v>
      </c>
      <c r="AT1110" s="182" t="s">
        <v>152</v>
      </c>
      <c r="AU1110" s="182" t="s">
        <v>158</v>
      </c>
      <c r="AY1110" s="18" t="s">
        <v>150</v>
      </c>
      <c r="BE1110" s="183">
        <f>IF(N1110="základní",J1110,0)</f>
        <v>0</v>
      </c>
      <c r="BF1110" s="183">
        <f>IF(N1110="snížená",J1110,0)</f>
        <v>0</v>
      </c>
      <c r="BG1110" s="183">
        <f>IF(N1110="zákl. přenesená",J1110,0)</f>
        <v>0</v>
      </c>
      <c r="BH1110" s="183">
        <f>IF(N1110="sníž. přenesená",J1110,0)</f>
        <v>0</v>
      </c>
      <c r="BI1110" s="183">
        <f>IF(N1110="nulová",J1110,0)</f>
        <v>0</v>
      </c>
      <c r="BJ1110" s="18" t="s">
        <v>158</v>
      </c>
      <c r="BK1110" s="183">
        <f>ROUND(I1110*H1110,2)</f>
        <v>0</v>
      </c>
      <c r="BL1110" s="18" t="s">
        <v>243</v>
      </c>
      <c r="BM1110" s="182" t="s">
        <v>1532</v>
      </c>
    </row>
    <row r="1111" s="2" customFormat="1" ht="16.5" customHeight="1">
      <c r="A1111" s="37"/>
      <c r="B1111" s="170"/>
      <c r="C1111" s="208" t="s">
        <v>1533</v>
      </c>
      <c r="D1111" s="208" t="s">
        <v>470</v>
      </c>
      <c r="E1111" s="209" t="s">
        <v>1525</v>
      </c>
      <c r="F1111" s="210" t="s">
        <v>1526</v>
      </c>
      <c r="G1111" s="211" t="s">
        <v>448</v>
      </c>
      <c r="H1111" s="212">
        <v>207.9</v>
      </c>
      <c r="I1111" s="213"/>
      <c r="J1111" s="214">
        <f>ROUND(I1111*H1111,2)</f>
        <v>0</v>
      </c>
      <c r="K1111" s="210" t="s">
        <v>156</v>
      </c>
      <c r="L1111" s="215"/>
      <c r="M1111" s="216" t="s">
        <v>1</v>
      </c>
      <c r="N1111" s="217" t="s">
        <v>43</v>
      </c>
      <c r="O1111" s="76"/>
      <c r="P1111" s="180">
        <f>O1111*H1111</f>
        <v>0</v>
      </c>
      <c r="Q1111" s="180">
        <v>0.00012</v>
      </c>
      <c r="R1111" s="180">
        <f>Q1111*H1111</f>
        <v>0.024948</v>
      </c>
      <c r="S1111" s="180">
        <v>0</v>
      </c>
      <c r="T1111" s="181">
        <f>S1111*H1111</f>
        <v>0</v>
      </c>
      <c r="U1111" s="37"/>
      <c r="V1111" s="37"/>
      <c r="W1111" s="37"/>
      <c r="X1111" s="37"/>
      <c r="Y1111" s="37"/>
      <c r="Z1111" s="37"/>
      <c r="AA1111" s="37"/>
      <c r="AB1111" s="37"/>
      <c r="AC1111" s="37"/>
      <c r="AD1111" s="37"/>
      <c r="AE1111" s="37"/>
      <c r="AR1111" s="182" t="s">
        <v>342</v>
      </c>
      <c r="AT1111" s="182" t="s">
        <v>470</v>
      </c>
      <c r="AU1111" s="182" t="s">
        <v>158</v>
      </c>
      <c r="AY1111" s="18" t="s">
        <v>150</v>
      </c>
      <c r="BE1111" s="183">
        <f>IF(N1111="základní",J1111,0)</f>
        <v>0</v>
      </c>
      <c r="BF1111" s="183">
        <f>IF(N1111="snížená",J1111,0)</f>
        <v>0</v>
      </c>
      <c r="BG1111" s="183">
        <f>IF(N1111="zákl. přenesená",J1111,0)</f>
        <v>0</v>
      </c>
      <c r="BH1111" s="183">
        <f>IF(N1111="sníž. přenesená",J1111,0)</f>
        <v>0</v>
      </c>
      <c r="BI1111" s="183">
        <f>IF(N1111="nulová",J1111,0)</f>
        <v>0</v>
      </c>
      <c r="BJ1111" s="18" t="s">
        <v>158</v>
      </c>
      <c r="BK1111" s="183">
        <f>ROUND(I1111*H1111,2)</f>
        <v>0</v>
      </c>
      <c r="BL1111" s="18" t="s">
        <v>243</v>
      </c>
      <c r="BM1111" s="182" t="s">
        <v>1534</v>
      </c>
    </row>
    <row r="1112" s="14" customFormat="1">
      <c r="A1112" s="14"/>
      <c r="B1112" s="192"/>
      <c r="C1112" s="14"/>
      <c r="D1112" s="185" t="s">
        <v>160</v>
      </c>
      <c r="E1112" s="14"/>
      <c r="F1112" s="194" t="s">
        <v>1535</v>
      </c>
      <c r="G1112" s="14"/>
      <c r="H1112" s="195">
        <v>207.9</v>
      </c>
      <c r="I1112" s="196"/>
      <c r="J1112" s="14"/>
      <c r="K1112" s="14"/>
      <c r="L1112" s="192"/>
      <c r="M1112" s="197"/>
      <c r="N1112" s="198"/>
      <c r="O1112" s="198"/>
      <c r="P1112" s="198"/>
      <c r="Q1112" s="198"/>
      <c r="R1112" s="198"/>
      <c r="S1112" s="198"/>
      <c r="T1112" s="199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193" t="s">
        <v>160</v>
      </c>
      <c r="AU1112" s="193" t="s">
        <v>158</v>
      </c>
      <c r="AV1112" s="14" t="s">
        <v>158</v>
      </c>
      <c r="AW1112" s="14" t="s">
        <v>3</v>
      </c>
      <c r="AX1112" s="14" t="s">
        <v>85</v>
      </c>
      <c r="AY1112" s="193" t="s">
        <v>150</v>
      </c>
    </row>
    <row r="1113" s="2" customFormat="1" ht="16.5" customHeight="1">
      <c r="A1113" s="37"/>
      <c r="B1113" s="170"/>
      <c r="C1113" s="171" t="s">
        <v>1536</v>
      </c>
      <c r="D1113" s="171" t="s">
        <v>152</v>
      </c>
      <c r="E1113" s="172" t="s">
        <v>1537</v>
      </c>
      <c r="F1113" s="173" t="s">
        <v>1538</v>
      </c>
      <c r="G1113" s="174" t="s">
        <v>350</v>
      </c>
      <c r="H1113" s="175">
        <v>56</v>
      </c>
      <c r="I1113" s="176"/>
      <c r="J1113" s="177">
        <f>ROUND(I1113*H1113,2)</f>
        <v>0</v>
      </c>
      <c r="K1113" s="173" t="s">
        <v>156</v>
      </c>
      <c r="L1113" s="38"/>
      <c r="M1113" s="178" t="s">
        <v>1</v>
      </c>
      <c r="N1113" s="179" t="s">
        <v>43</v>
      </c>
      <c r="O1113" s="76"/>
      <c r="P1113" s="180">
        <f>O1113*H1113</f>
        <v>0</v>
      </c>
      <c r="Q1113" s="180">
        <v>0</v>
      </c>
      <c r="R1113" s="180">
        <f>Q1113*H1113</f>
        <v>0</v>
      </c>
      <c r="S1113" s="180">
        <v>0</v>
      </c>
      <c r="T1113" s="181">
        <f>S1113*H1113</f>
        <v>0</v>
      </c>
      <c r="U1113" s="37"/>
      <c r="V1113" s="37"/>
      <c r="W1113" s="37"/>
      <c r="X1113" s="37"/>
      <c r="Y1113" s="37"/>
      <c r="Z1113" s="37"/>
      <c r="AA1113" s="37"/>
      <c r="AB1113" s="37"/>
      <c r="AC1113" s="37"/>
      <c r="AD1113" s="37"/>
      <c r="AE1113" s="37"/>
      <c r="AR1113" s="182" t="s">
        <v>243</v>
      </c>
      <c r="AT1113" s="182" t="s">
        <v>152</v>
      </c>
      <c r="AU1113" s="182" t="s">
        <v>158</v>
      </c>
      <c r="AY1113" s="18" t="s">
        <v>150</v>
      </c>
      <c r="BE1113" s="183">
        <f>IF(N1113="základní",J1113,0)</f>
        <v>0</v>
      </c>
      <c r="BF1113" s="183">
        <f>IF(N1113="snížená",J1113,0)</f>
        <v>0</v>
      </c>
      <c r="BG1113" s="183">
        <f>IF(N1113="zákl. přenesená",J1113,0)</f>
        <v>0</v>
      </c>
      <c r="BH1113" s="183">
        <f>IF(N1113="sníž. přenesená",J1113,0)</f>
        <v>0</v>
      </c>
      <c r="BI1113" s="183">
        <f>IF(N1113="nulová",J1113,0)</f>
        <v>0</v>
      </c>
      <c r="BJ1113" s="18" t="s">
        <v>158</v>
      </c>
      <c r="BK1113" s="183">
        <f>ROUND(I1113*H1113,2)</f>
        <v>0</v>
      </c>
      <c r="BL1113" s="18" t="s">
        <v>243</v>
      </c>
      <c r="BM1113" s="182" t="s">
        <v>1539</v>
      </c>
    </row>
    <row r="1114" s="2" customFormat="1" ht="21.75" customHeight="1">
      <c r="A1114" s="37"/>
      <c r="B1114" s="170"/>
      <c r="C1114" s="171" t="s">
        <v>1540</v>
      </c>
      <c r="D1114" s="171" t="s">
        <v>152</v>
      </c>
      <c r="E1114" s="172" t="s">
        <v>1541</v>
      </c>
      <c r="F1114" s="173" t="s">
        <v>1542</v>
      </c>
      <c r="G1114" s="174" t="s">
        <v>350</v>
      </c>
      <c r="H1114" s="175">
        <v>28</v>
      </c>
      <c r="I1114" s="176"/>
      <c r="J1114" s="177">
        <f>ROUND(I1114*H1114,2)</f>
        <v>0</v>
      </c>
      <c r="K1114" s="173" t="s">
        <v>156</v>
      </c>
      <c r="L1114" s="38"/>
      <c r="M1114" s="178" t="s">
        <v>1</v>
      </c>
      <c r="N1114" s="179" t="s">
        <v>43</v>
      </c>
      <c r="O1114" s="76"/>
      <c r="P1114" s="180">
        <f>O1114*H1114</f>
        <v>0</v>
      </c>
      <c r="Q1114" s="180">
        <v>0</v>
      </c>
      <c r="R1114" s="180">
        <f>Q1114*H1114</f>
        <v>0</v>
      </c>
      <c r="S1114" s="180">
        <v>0</v>
      </c>
      <c r="T1114" s="181">
        <f>S1114*H1114</f>
        <v>0</v>
      </c>
      <c r="U1114" s="37"/>
      <c r="V1114" s="37"/>
      <c r="W1114" s="37"/>
      <c r="X1114" s="37"/>
      <c r="Y1114" s="37"/>
      <c r="Z1114" s="37"/>
      <c r="AA1114" s="37"/>
      <c r="AB1114" s="37"/>
      <c r="AC1114" s="37"/>
      <c r="AD1114" s="37"/>
      <c r="AE1114" s="37"/>
      <c r="AR1114" s="182" t="s">
        <v>243</v>
      </c>
      <c r="AT1114" s="182" t="s">
        <v>152</v>
      </c>
      <c r="AU1114" s="182" t="s">
        <v>158</v>
      </c>
      <c r="AY1114" s="18" t="s">
        <v>150</v>
      </c>
      <c r="BE1114" s="183">
        <f>IF(N1114="základní",J1114,0)</f>
        <v>0</v>
      </c>
      <c r="BF1114" s="183">
        <f>IF(N1114="snížená",J1114,0)</f>
        <v>0</v>
      </c>
      <c r="BG1114" s="183">
        <f>IF(N1114="zákl. přenesená",J1114,0)</f>
        <v>0</v>
      </c>
      <c r="BH1114" s="183">
        <f>IF(N1114="sníž. přenesená",J1114,0)</f>
        <v>0</v>
      </c>
      <c r="BI1114" s="183">
        <f>IF(N1114="nulová",J1114,0)</f>
        <v>0</v>
      </c>
      <c r="BJ1114" s="18" t="s">
        <v>158</v>
      </c>
      <c r="BK1114" s="183">
        <f>ROUND(I1114*H1114,2)</f>
        <v>0</v>
      </c>
      <c r="BL1114" s="18" t="s">
        <v>243</v>
      </c>
      <c r="BM1114" s="182" t="s">
        <v>1543</v>
      </c>
    </row>
    <row r="1115" s="2" customFormat="1" ht="16.5" customHeight="1">
      <c r="A1115" s="37"/>
      <c r="B1115" s="170"/>
      <c r="C1115" s="171" t="s">
        <v>1544</v>
      </c>
      <c r="D1115" s="171" t="s">
        <v>152</v>
      </c>
      <c r="E1115" s="172" t="s">
        <v>1545</v>
      </c>
      <c r="F1115" s="173" t="s">
        <v>1546</v>
      </c>
      <c r="G1115" s="174" t="s">
        <v>350</v>
      </c>
      <c r="H1115" s="175">
        <v>14</v>
      </c>
      <c r="I1115" s="176"/>
      <c r="J1115" s="177">
        <f>ROUND(I1115*H1115,2)</f>
        <v>0</v>
      </c>
      <c r="K1115" s="173" t="s">
        <v>156</v>
      </c>
      <c r="L1115" s="38"/>
      <c r="M1115" s="178" t="s">
        <v>1</v>
      </c>
      <c r="N1115" s="179" t="s">
        <v>43</v>
      </c>
      <c r="O1115" s="76"/>
      <c r="P1115" s="180">
        <f>O1115*H1115</f>
        <v>0</v>
      </c>
      <c r="Q1115" s="180">
        <v>0</v>
      </c>
      <c r="R1115" s="180">
        <f>Q1115*H1115</f>
        <v>0</v>
      </c>
      <c r="S1115" s="180">
        <v>0</v>
      </c>
      <c r="T1115" s="181">
        <f>S1115*H1115</f>
        <v>0</v>
      </c>
      <c r="U1115" s="37"/>
      <c r="V1115" s="37"/>
      <c r="W1115" s="37"/>
      <c r="X1115" s="37"/>
      <c r="Y1115" s="37"/>
      <c r="Z1115" s="37"/>
      <c r="AA1115" s="37"/>
      <c r="AB1115" s="37"/>
      <c r="AC1115" s="37"/>
      <c r="AD1115" s="37"/>
      <c r="AE1115" s="37"/>
      <c r="AR1115" s="182" t="s">
        <v>243</v>
      </c>
      <c r="AT1115" s="182" t="s">
        <v>152</v>
      </c>
      <c r="AU1115" s="182" t="s">
        <v>158</v>
      </c>
      <c r="AY1115" s="18" t="s">
        <v>150</v>
      </c>
      <c r="BE1115" s="183">
        <f>IF(N1115="základní",J1115,0)</f>
        <v>0</v>
      </c>
      <c r="BF1115" s="183">
        <f>IF(N1115="snížená",J1115,0)</f>
        <v>0</v>
      </c>
      <c r="BG1115" s="183">
        <f>IF(N1115="zákl. přenesená",J1115,0)</f>
        <v>0</v>
      </c>
      <c r="BH1115" s="183">
        <f>IF(N1115="sníž. přenesená",J1115,0)</f>
        <v>0</v>
      </c>
      <c r="BI1115" s="183">
        <f>IF(N1115="nulová",J1115,0)</f>
        <v>0</v>
      </c>
      <c r="BJ1115" s="18" t="s">
        <v>158</v>
      </c>
      <c r="BK1115" s="183">
        <f>ROUND(I1115*H1115,2)</f>
        <v>0</v>
      </c>
      <c r="BL1115" s="18" t="s">
        <v>243</v>
      </c>
      <c r="BM1115" s="182" t="s">
        <v>1547</v>
      </c>
    </row>
    <row r="1116" s="2" customFormat="1" ht="24.15" customHeight="1">
      <c r="A1116" s="37"/>
      <c r="B1116" s="170"/>
      <c r="C1116" s="171" t="s">
        <v>1548</v>
      </c>
      <c r="D1116" s="171" t="s">
        <v>152</v>
      </c>
      <c r="E1116" s="172" t="s">
        <v>1549</v>
      </c>
      <c r="F1116" s="173" t="s">
        <v>1550</v>
      </c>
      <c r="G1116" s="174" t="s">
        <v>210</v>
      </c>
      <c r="H1116" s="175">
        <v>7.188</v>
      </c>
      <c r="I1116" s="176"/>
      <c r="J1116" s="177">
        <f>ROUND(I1116*H1116,2)</f>
        <v>0</v>
      </c>
      <c r="K1116" s="173" t="s">
        <v>156</v>
      </c>
      <c r="L1116" s="38"/>
      <c r="M1116" s="178" t="s">
        <v>1</v>
      </c>
      <c r="N1116" s="179" t="s">
        <v>43</v>
      </c>
      <c r="O1116" s="76"/>
      <c r="P1116" s="180">
        <f>O1116*H1116</f>
        <v>0</v>
      </c>
      <c r="Q1116" s="180">
        <v>0</v>
      </c>
      <c r="R1116" s="180">
        <f>Q1116*H1116</f>
        <v>0</v>
      </c>
      <c r="S1116" s="180">
        <v>0</v>
      </c>
      <c r="T1116" s="181">
        <f>S1116*H1116</f>
        <v>0</v>
      </c>
      <c r="U1116" s="37"/>
      <c r="V1116" s="37"/>
      <c r="W1116" s="37"/>
      <c r="X1116" s="37"/>
      <c r="Y1116" s="37"/>
      <c r="Z1116" s="37"/>
      <c r="AA1116" s="37"/>
      <c r="AB1116" s="37"/>
      <c r="AC1116" s="37"/>
      <c r="AD1116" s="37"/>
      <c r="AE1116" s="37"/>
      <c r="AR1116" s="182" t="s">
        <v>243</v>
      </c>
      <c r="AT1116" s="182" t="s">
        <v>152</v>
      </c>
      <c r="AU1116" s="182" t="s">
        <v>158</v>
      </c>
      <c r="AY1116" s="18" t="s">
        <v>150</v>
      </c>
      <c r="BE1116" s="183">
        <f>IF(N1116="základní",J1116,0)</f>
        <v>0</v>
      </c>
      <c r="BF1116" s="183">
        <f>IF(N1116="snížená",J1116,0)</f>
        <v>0</v>
      </c>
      <c r="BG1116" s="183">
        <f>IF(N1116="zákl. přenesená",J1116,0)</f>
        <v>0</v>
      </c>
      <c r="BH1116" s="183">
        <f>IF(N1116="sníž. přenesená",J1116,0)</f>
        <v>0</v>
      </c>
      <c r="BI1116" s="183">
        <f>IF(N1116="nulová",J1116,0)</f>
        <v>0</v>
      </c>
      <c r="BJ1116" s="18" t="s">
        <v>158</v>
      </c>
      <c r="BK1116" s="183">
        <f>ROUND(I1116*H1116,2)</f>
        <v>0</v>
      </c>
      <c r="BL1116" s="18" t="s">
        <v>243</v>
      </c>
      <c r="BM1116" s="182" t="s">
        <v>1551</v>
      </c>
    </row>
    <row r="1117" s="12" customFormat="1" ht="22.8" customHeight="1">
      <c r="A1117" s="12"/>
      <c r="B1117" s="157"/>
      <c r="C1117" s="12"/>
      <c r="D1117" s="158" t="s">
        <v>76</v>
      </c>
      <c r="E1117" s="168" t="s">
        <v>1552</v>
      </c>
      <c r="F1117" s="168" t="s">
        <v>1553</v>
      </c>
      <c r="G1117" s="12"/>
      <c r="H1117" s="12"/>
      <c r="I1117" s="160"/>
      <c r="J1117" s="169">
        <f>BK1117</f>
        <v>0</v>
      </c>
      <c r="K1117" s="12"/>
      <c r="L1117" s="157"/>
      <c r="M1117" s="162"/>
      <c r="N1117" s="163"/>
      <c r="O1117" s="163"/>
      <c r="P1117" s="164">
        <f>SUM(P1118:P1122)</f>
        <v>0</v>
      </c>
      <c r="Q1117" s="163"/>
      <c r="R1117" s="164">
        <f>SUM(R1118:R1122)</f>
        <v>0.01554</v>
      </c>
      <c r="S1117" s="163"/>
      <c r="T1117" s="165">
        <f>SUM(T1118:T1122)</f>
        <v>0</v>
      </c>
      <c r="U1117" s="12"/>
      <c r="V1117" s="12"/>
      <c r="W1117" s="12"/>
      <c r="X1117" s="12"/>
      <c r="Y1117" s="12"/>
      <c r="Z1117" s="12"/>
      <c r="AA1117" s="12"/>
      <c r="AB1117" s="12"/>
      <c r="AC1117" s="12"/>
      <c r="AD1117" s="12"/>
      <c r="AE1117" s="12"/>
      <c r="AR1117" s="158" t="s">
        <v>158</v>
      </c>
      <c r="AT1117" s="166" t="s">
        <v>76</v>
      </c>
      <c r="AU1117" s="166" t="s">
        <v>85</v>
      </c>
      <c r="AY1117" s="158" t="s">
        <v>150</v>
      </c>
      <c r="BK1117" s="167">
        <f>SUM(BK1118:BK1122)</f>
        <v>0</v>
      </c>
    </row>
    <row r="1118" s="2" customFormat="1" ht="24.15" customHeight="1">
      <c r="A1118" s="37"/>
      <c r="B1118" s="170"/>
      <c r="C1118" s="171" t="s">
        <v>1554</v>
      </c>
      <c r="D1118" s="171" t="s">
        <v>152</v>
      </c>
      <c r="E1118" s="172" t="s">
        <v>1555</v>
      </c>
      <c r="F1118" s="173" t="s">
        <v>1556</v>
      </c>
      <c r="G1118" s="174" t="s">
        <v>155</v>
      </c>
      <c r="H1118" s="175">
        <v>74</v>
      </c>
      <c r="I1118" s="176"/>
      <c r="J1118" s="177">
        <f>ROUND(I1118*H1118,2)</f>
        <v>0</v>
      </c>
      <c r="K1118" s="173" t="s">
        <v>156</v>
      </c>
      <c r="L1118" s="38"/>
      <c r="M1118" s="178" t="s">
        <v>1</v>
      </c>
      <c r="N1118" s="179" t="s">
        <v>43</v>
      </c>
      <c r="O1118" s="76"/>
      <c r="P1118" s="180">
        <f>O1118*H1118</f>
        <v>0</v>
      </c>
      <c r="Q1118" s="180">
        <v>6.9999999999999992E-05</v>
      </c>
      <c r="R1118" s="180">
        <f>Q1118*H1118</f>
        <v>0.00518</v>
      </c>
      <c r="S1118" s="180">
        <v>0</v>
      </c>
      <c r="T1118" s="181">
        <f>S1118*H1118</f>
        <v>0</v>
      </c>
      <c r="U1118" s="37"/>
      <c r="V1118" s="37"/>
      <c r="W1118" s="37"/>
      <c r="X1118" s="37"/>
      <c r="Y1118" s="37"/>
      <c r="Z1118" s="37"/>
      <c r="AA1118" s="37"/>
      <c r="AB1118" s="37"/>
      <c r="AC1118" s="37"/>
      <c r="AD1118" s="37"/>
      <c r="AE1118" s="37"/>
      <c r="AR1118" s="182" t="s">
        <v>243</v>
      </c>
      <c r="AT1118" s="182" t="s">
        <v>152</v>
      </c>
      <c r="AU1118" s="182" t="s">
        <v>158</v>
      </c>
      <c r="AY1118" s="18" t="s">
        <v>150</v>
      </c>
      <c r="BE1118" s="183">
        <f>IF(N1118="základní",J1118,0)</f>
        <v>0</v>
      </c>
      <c r="BF1118" s="183">
        <f>IF(N1118="snížená",J1118,0)</f>
        <v>0</v>
      </c>
      <c r="BG1118" s="183">
        <f>IF(N1118="zákl. přenesená",J1118,0)</f>
        <v>0</v>
      </c>
      <c r="BH1118" s="183">
        <f>IF(N1118="sníž. přenesená",J1118,0)</f>
        <v>0</v>
      </c>
      <c r="BI1118" s="183">
        <f>IF(N1118="nulová",J1118,0)</f>
        <v>0</v>
      </c>
      <c r="BJ1118" s="18" t="s">
        <v>158</v>
      </c>
      <c r="BK1118" s="183">
        <f>ROUND(I1118*H1118,2)</f>
        <v>0</v>
      </c>
      <c r="BL1118" s="18" t="s">
        <v>243</v>
      </c>
      <c r="BM1118" s="182" t="s">
        <v>1557</v>
      </c>
    </row>
    <row r="1119" s="14" customFormat="1">
      <c r="A1119" s="14"/>
      <c r="B1119" s="192"/>
      <c r="C1119" s="14"/>
      <c r="D1119" s="185" t="s">
        <v>160</v>
      </c>
      <c r="E1119" s="193" t="s">
        <v>1</v>
      </c>
      <c r="F1119" s="194" t="s">
        <v>1558</v>
      </c>
      <c r="G1119" s="14"/>
      <c r="H1119" s="195">
        <v>74</v>
      </c>
      <c r="I1119" s="196"/>
      <c r="J1119" s="14"/>
      <c r="K1119" s="14"/>
      <c r="L1119" s="192"/>
      <c r="M1119" s="197"/>
      <c r="N1119" s="198"/>
      <c r="O1119" s="198"/>
      <c r="P1119" s="198"/>
      <c r="Q1119" s="198"/>
      <c r="R1119" s="198"/>
      <c r="S1119" s="198"/>
      <c r="T1119" s="19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193" t="s">
        <v>160</v>
      </c>
      <c r="AU1119" s="193" t="s">
        <v>158</v>
      </c>
      <c r="AV1119" s="14" t="s">
        <v>158</v>
      </c>
      <c r="AW1119" s="14" t="s">
        <v>32</v>
      </c>
      <c r="AX1119" s="14" t="s">
        <v>77</v>
      </c>
      <c r="AY1119" s="193" t="s">
        <v>150</v>
      </c>
    </row>
    <row r="1120" s="15" customFormat="1">
      <c r="A1120" s="15"/>
      <c r="B1120" s="200"/>
      <c r="C1120" s="15"/>
      <c r="D1120" s="185" t="s">
        <v>160</v>
      </c>
      <c r="E1120" s="201" t="s">
        <v>1</v>
      </c>
      <c r="F1120" s="202" t="s">
        <v>163</v>
      </c>
      <c r="G1120" s="15"/>
      <c r="H1120" s="203">
        <v>74</v>
      </c>
      <c r="I1120" s="204"/>
      <c r="J1120" s="15"/>
      <c r="K1120" s="15"/>
      <c r="L1120" s="200"/>
      <c r="M1120" s="205"/>
      <c r="N1120" s="206"/>
      <c r="O1120" s="206"/>
      <c r="P1120" s="206"/>
      <c r="Q1120" s="206"/>
      <c r="R1120" s="206"/>
      <c r="S1120" s="206"/>
      <c r="T1120" s="207"/>
      <c r="U1120" s="15"/>
      <c r="V1120" s="15"/>
      <c r="W1120" s="15"/>
      <c r="X1120" s="15"/>
      <c r="Y1120" s="15"/>
      <c r="Z1120" s="15"/>
      <c r="AA1120" s="15"/>
      <c r="AB1120" s="15"/>
      <c r="AC1120" s="15"/>
      <c r="AD1120" s="15"/>
      <c r="AE1120" s="15"/>
      <c r="AT1120" s="201" t="s">
        <v>160</v>
      </c>
      <c r="AU1120" s="201" t="s">
        <v>158</v>
      </c>
      <c r="AV1120" s="15" t="s">
        <v>157</v>
      </c>
      <c r="AW1120" s="15" t="s">
        <v>32</v>
      </c>
      <c r="AX1120" s="15" t="s">
        <v>85</v>
      </c>
      <c r="AY1120" s="201" t="s">
        <v>150</v>
      </c>
    </row>
    <row r="1121" s="2" customFormat="1" ht="16.5" customHeight="1">
      <c r="A1121" s="37"/>
      <c r="B1121" s="170"/>
      <c r="C1121" s="171" t="s">
        <v>1559</v>
      </c>
      <c r="D1121" s="171" t="s">
        <v>152</v>
      </c>
      <c r="E1121" s="172" t="s">
        <v>1560</v>
      </c>
      <c r="F1121" s="173" t="s">
        <v>1561</v>
      </c>
      <c r="G1121" s="174" t="s">
        <v>155</v>
      </c>
      <c r="H1121" s="175">
        <v>74</v>
      </c>
      <c r="I1121" s="176"/>
      <c r="J1121" s="177">
        <f>ROUND(I1121*H1121,2)</f>
        <v>0</v>
      </c>
      <c r="K1121" s="173" t="s">
        <v>156</v>
      </c>
      <c r="L1121" s="38"/>
      <c r="M1121" s="178" t="s">
        <v>1</v>
      </c>
      <c r="N1121" s="179" t="s">
        <v>43</v>
      </c>
      <c r="O1121" s="76"/>
      <c r="P1121" s="180">
        <f>O1121*H1121</f>
        <v>0</v>
      </c>
      <c r="Q1121" s="180">
        <v>0</v>
      </c>
      <c r="R1121" s="180">
        <f>Q1121*H1121</f>
        <v>0</v>
      </c>
      <c r="S1121" s="180">
        <v>0</v>
      </c>
      <c r="T1121" s="181">
        <f>S1121*H1121</f>
        <v>0</v>
      </c>
      <c r="U1121" s="37"/>
      <c r="V1121" s="37"/>
      <c r="W1121" s="37"/>
      <c r="X1121" s="37"/>
      <c r="Y1121" s="37"/>
      <c r="Z1121" s="37"/>
      <c r="AA1121" s="37"/>
      <c r="AB1121" s="37"/>
      <c r="AC1121" s="37"/>
      <c r="AD1121" s="37"/>
      <c r="AE1121" s="37"/>
      <c r="AR1121" s="182" t="s">
        <v>243</v>
      </c>
      <c r="AT1121" s="182" t="s">
        <v>152</v>
      </c>
      <c r="AU1121" s="182" t="s">
        <v>158</v>
      </c>
      <c r="AY1121" s="18" t="s">
        <v>150</v>
      </c>
      <c r="BE1121" s="183">
        <f>IF(N1121="základní",J1121,0)</f>
        <v>0</v>
      </c>
      <c r="BF1121" s="183">
        <f>IF(N1121="snížená",J1121,0)</f>
        <v>0</v>
      </c>
      <c r="BG1121" s="183">
        <f>IF(N1121="zákl. přenesená",J1121,0)</f>
        <v>0</v>
      </c>
      <c r="BH1121" s="183">
        <f>IF(N1121="sníž. přenesená",J1121,0)</f>
        <v>0</v>
      </c>
      <c r="BI1121" s="183">
        <f>IF(N1121="nulová",J1121,0)</f>
        <v>0</v>
      </c>
      <c r="BJ1121" s="18" t="s">
        <v>158</v>
      </c>
      <c r="BK1121" s="183">
        <f>ROUND(I1121*H1121,2)</f>
        <v>0</v>
      </c>
      <c r="BL1121" s="18" t="s">
        <v>243</v>
      </c>
      <c r="BM1121" s="182" t="s">
        <v>1562</v>
      </c>
    </row>
    <row r="1122" s="2" customFormat="1" ht="24.15" customHeight="1">
      <c r="A1122" s="37"/>
      <c r="B1122" s="170"/>
      <c r="C1122" s="171" t="s">
        <v>1563</v>
      </c>
      <c r="D1122" s="171" t="s">
        <v>152</v>
      </c>
      <c r="E1122" s="172" t="s">
        <v>1564</v>
      </c>
      <c r="F1122" s="173" t="s">
        <v>1565</v>
      </c>
      <c r="G1122" s="174" t="s">
        <v>155</v>
      </c>
      <c r="H1122" s="175">
        <v>74</v>
      </c>
      <c r="I1122" s="176"/>
      <c r="J1122" s="177">
        <f>ROUND(I1122*H1122,2)</f>
        <v>0</v>
      </c>
      <c r="K1122" s="173" t="s">
        <v>156</v>
      </c>
      <c r="L1122" s="38"/>
      <c r="M1122" s="178" t="s">
        <v>1</v>
      </c>
      <c r="N1122" s="179" t="s">
        <v>43</v>
      </c>
      <c r="O1122" s="76"/>
      <c r="P1122" s="180">
        <f>O1122*H1122</f>
        <v>0</v>
      </c>
      <c r="Q1122" s="180">
        <v>0.00013999999999999998</v>
      </c>
      <c r="R1122" s="180">
        <f>Q1122*H1122</f>
        <v>0.01036</v>
      </c>
      <c r="S1122" s="180">
        <v>0</v>
      </c>
      <c r="T1122" s="181">
        <f>S1122*H1122</f>
        <v>0</v>
      </c>
      <c r="U1122" s="37"/>
      <c r="V1122" s="37"/>
      <c r="W1122" s="37"/>
      <c r="X1122" s="37"/>
      <c r="Y1122" s="37"/>
      <c r="Z1122" s="37"/>
      <c r="AA1122" s="37"/>
      <c r="AB1122" s="37"/>
      <c r="AC1122" s="37"/>
      <c r="AD1122" s="37"/>
      <c r="AE1122" s="37"/>
      <c r="AR1122" s="182" t="s">
        <v>243</v>
      </c>
      <c r="AT1122" s="182" t="s">
        <v>152</v>
      </c>
      <c r="AU1122" s="182" t="s">
        <v>158</v>
      </c>
      <c r="AY1122" s="18" t="s">
        <v>150</v>
      </c>
      <c r="BE1122" s="183">
        <f>IF(N1122="základní",J1122,0)</f>
        <v>0</v>
      </c>
      <c r="BF1122" s="183">
        <f>IF(N1122="snížená",J1122,0)</f>
        <v>0</v>
      </c>
      <c r="BG1122" s="183">
        <f>IF(N1122="zákl. přenesená",J1122,0)</f>
        <v>0</v>
      </c>
      <c r="BH1122" s="183">
        <f>IF(N1122="sníž. přenesená",J1122,0)</f>
        <v>0</v>
      </c>
      <c r="BI1122" s="183">
        <f>IF(N1122="nulová",J1122,0)</f>
        <v>0</v>
      </c>
      <c r="BJ1122" s="18" t="s">
        <v>158</v>
      </c>
      <c r="BK1122" s="183">
        <f>ROUND(I1122*H1122,2)</f>
        <v>0</v>
      </c>
      <c r="BL1122" s="18" t="s">
        <v>243</v>
      </c>
      <c r="BM1122" s="182" t="s">
        <v>1566</v>
      </c>
    </row>
    <row r="1123" s="12" customFormat="1" ht="22.8" customHeight="1">
      <c r="A1123" s="12"/>
      <c r="B1123" s="157"/>
      <c r="C1123" s="12"/>
      <c r="D1123" s="158" t="s">
        <v>76</v>
      </c>
      <c r="E1123" s="168" t="s">
        <v>1567</v>
      </c>
      <c r="F1123" s="168" t="s">
        <v>1568</v>
      </c>
      <c r="G1123" s="12"/>
      <c r="H1123" s="12"/>
      <c r="I1123" s="160"/>
      <c r="J1123" s="169">
        <f>BK1123</f>
        <v>0</v>
      </c>
      <c r="K1123" s="12"/>
      <c r="L1123" s="157"/>
      <c r="M1123" s="162"/>
      <c r="N1123" s="163"/>
      <c r="O1123" s="163"/>
      <c r="P1123" s="164">
        <f>SUM(P1124:P1127)</f>
        <v>0</v>
      </c>
      <c r="Q1123" s="163"/>
      <c r="R1123" s="164">
        <f>SUM(R1124:R1127)</f>
        <v>0.8733165</v>
      </c>
      <c r="S1123" s="163"/>
      <c r="T1123" s="165">
        <f>SUM(T1124:T1127)</f>
        <v>0</v>
      </c>
      <c r="U1123" s="12"/>
      <c r="V1123" s="12"/>
      <c r="W1123" s="12"/>
      <c r="X1123" s="12"/>
      <c r="Y1123" s="12"/>
      <c r="Z1123" s="12"/>
      <c r="AA1123" s="12"/>
      <c r="AB1123" s="12"/>
      <c r="AC1123" s="12"/>
      <c r="AD1123" s="12"/>
      <c r="AE1123" s="12"/>
      <c r="AR1123" s="158" t="s">
        <v>158</v>
      </c>
      <c r="AT1123" s="166" t="s">
        <v>76</v>
      </c>
      <c r="AU1123" s="166" t="s">
        <v>85</v>
      </c>
      <c r="AY1123" s="158" t="s">
        <v>150</v>
      </c>
      <c r="BK1123" s="167">
        <f>SUM(BK1124:BK1127)</f>
        <v>0</v>
      </c>
    </row>
    <row r="1124" s="2" customFormat="1" ht="24.15" customHeight="1">
      <c r="A1124" s="37"/>
      <c r="B1124" s="170"/>
      <c r="C1124" s="171" t="s">
        <v>1569</v>
      </c>
      <c r="D1124" s="171" t="s">
        <v>152</v>
      </c>
      <c r="E1124" s="172" t="s">
        <v>1570</v>
      </c>
      <c r="F1124" s="173" t="s">
        <v>1571</v>
      </c>
      <c r="G1124" s="174" t="s">
        <v>155</v>
      </c>
      <c r="H1124" s="175">
        <v>1710.69</v>
      </c>
      <c r="I1124" s="176"/>
      <c r="J1124" s="177">
        <f>ROUND(I1124*H1124,2)</f>
        <v>0</v>
      </c>
      <c r="K1124" s="173" t="s">
        <v>156</v>
      </c>
      <c r="L1124" s="38"/>
      <c r="M1124" s="178" t="s">
        <v>1</v>
      </c>
      <c r="N1124" s="179" t="s">
        <v>43</v>
      </c>
      <c r="O1124" s="76"/>
      <c r="P1124" s="180">
        <f>O1124*H1124</f>
        <v>0</v>
      </c>
      <c r="Q1124" s="180">
        <v>0</v>
      </c>
      <c r="R1124" s="180">
        <f>Q1124*H1124</f>
        <v>0</v>
      </c>
      <c r="S1124" s="180">
        <v>0</v>
      </c>
      <c r="T1124" s="181">
        <f>S1124*H1124</f>
        <v>0</v>
      </c>
      <c r="U1124" s="37"/>
      <c r="V1124" s="37"/>
      <c r="W1124" s="37"/>
      <c r="X1124" s="37"/>
      <c r="Y1124" s="37"/>
      <c r="Z1124" s="37"/>
      <c r="AA1124" s="37"/>
      <c r="AB1124" s="37"/>
      <c r="AC1124" s="37"/>
      <c r="AD1124" s="37"/>
      <c r="AE1124" s="37"/>
      <c r="AR1124" s="182" t="s">
        <v>243</v>
      </c>
      <c r="AT1124" s="182" t="s">
        <v>152</v>
      </c>
      <c r="AU1124" s="182" t="s">
        <v>158</v>
      </c>
      <c r="AY1124" s="18" t="s">
        <v>150</v>
      </c>
      <c r="BE1124" s="183">
        <f>IF(N1124="základní",J1124,0)</f>
        <v>0</v>
      </c>
      <c r="BF1124" s="183">
        <f>IF(N1124="snížená",J1124,0)</f>
        <v>0</v>
      </c>
      <c r="BG1124" s="183">
        <f>IF(N1124="zákl. přenesená",J1124,0)</f>
        <v>0</v>
      </c>
      <c r="BH1124" s="183">
        <f>IF(N1124="sníž. přenesená",J1124,0)</f>
        <v>0</v>
      </c>
      <c r="BI1124" s="183">
        <f>IF(N1124="nulová",J1124,0)</f>
        <v>0</v>
      </c>
      <c r="BJ1124" s="18" t="s">
        <v>158</v>
      </c>
      <c r="BK1124" s="183">
        <f>ROUND(I1124*H1124,2)</f>
        <v>0</v>
      </c>
      <c r="BL1124" s="18" t="s">
        <v>243</v>
      </c>
      <c r="BM1124" s="182" t="s">
        <v>1572</v>
      </c>
    </row>
    <row r="1125" s="2" customFormat="1" ht="24.15" customHeight="1">
      <c r="A1125" s="37"/>
      <c r="B1125" s="170"/>
      <c r="C1125" s="171" t="s">
        <v>1573</v>
      </c>
      <c r="D1125" s="171" t="s">
        <v>152</v>
      </c>
      <c r="E1125" s="172" t="s">
        <v>1574</v>
      </c>
      <c r="F1125" s="173" t="s">
        <v>1575</v>
      </c>
      <c r="G1125" s="174" t="s">
        <v>155</v>
      </c>
      <c r="H1125" s="175">
        <v>1719.69</v>
      </c>
      <c r="I1125" s="176"/>
      <c r="J1125" s="177">
        <f>ROUND(I1125*H1125,2)</f>
        <v>0</v>
      </c>
      <c r="K1125" s="173" t="s">
        <v>156</v>
      </c>
      <c r="L1125" s="38"/>
      <c r="M1125" s="178" t="s">
        <v>1</v>
      </c>
      <c r="N1125" s="179" t="s">
        <v>43</v>
      </c>
      <c r="O1125" s="76"/>
      <c r="P1125" s="180">
        <f>O1125*H1125</f>
        <v>0</v>
      </c>
      <c r="Q1125" s="180">
        <v>0.00021</v>
      </c>
      <c r="R1125" s="180">
        <f>Q1125*H1125</f>
        <v>0.36113490000000008</v>
      </c>
      <c r="S1125" s="180">
        <v>0</v>
      </c>
      <c r="T1125" s="181">
        <f>S1125*H1125</f>
        <v>0</v>
      </c>
      <c r="U1125" s="37"/>
      <c r="V1125" s="37"/>
      <c r="W1125" s="37"/>
      <c r="X1125" s="37"/>
      <c r="Y1125" s="37"/>
      <c r="Z1125" s="37"/>
      <c r="AA1125" s="37"/>
      <c r="AB1125" s="37"/>
      <c r="AC1125" s="37"/>
      <c r="AD1125" s="37"/>
      <c r="AE1125" s="37"/>
      <c r="AR1125" s="182" t="s">
        <v>243</v>
      </c>
      <c r="AT1125" s="182" t="s">
        <v>152</v>
      </c>
      <c r="AU1125" s="182" t="s">
        <v>158</v>
      </c>
      <c r="AY1125" s="18" t="s">
        <v>150</v>
      </c>
      <c r="BE1125" s="183">
        <f>IF(N1125="základní",J1125,0)</f>
        <v>0</v>
      </c>
      <c r="BF1125" s="183">
        <f>IF(N1125="snížená",J1125,0)</f>
        <v>0</v>
      </c>
      <c r="BG1125" s="183">
        <f>IF(N1125="zákl. přenesená",J1125,0)</f>
        <v>0</v>
      </c>
      <c r="BH1125" s="183">
        <f>IF(N1125="sníž. přenesená",J1125,0)</f>
        <v>0</v>
      </c>
      <c r="BI1125" s="183">
        <f>IF(N1125="nulová",J1125,0)</f>
        <v>0</v>
      </c>
      <c r="BJ1125" s="18" t="s">
        <v>158</v>
      </c>
      <c r="BK1125" s="183">
        <f>ROUND(I1125*H1125,2)</f>
        <v>0</v>
      </c>
      <c r="BL1125" s="18" t="s">
        <v>243</v>
      </c>
      <c r="BM1125" s="182" t="s">
        <v>1576</v>
      </c>
    </row>
    <row r="1126" s="2" customFormat="1" ht="33" customHeight="1">
      <c r="A1126" s="37"/>
      <c r="B1126" s="170"/>
      <c r="C1126" s="171" t="s">
        <v>1577</v>
      </c>
      <c r="D1126" s="171" t="s">
        <v>152</v>
      </c>
      <c r="E1126" s="172" t="s">
        <v>1578</v>
      </c>
      <c r="F1126" s="173" t="s">
        <v>1579</v>
      </c>
      <c r="G1126" s="174" t="s">
        <v>155</v>
      </c>
      <c r="H1126" s="175">
        <v>102.54</v>
      </c>
      <c r="I1126" s="176"/>
      <c r="J1126" s="177">
        <f>ROUND(I1126*H1126,2)</f>
        <v>0</v>
      </c>
      <c r="K1126" s="173" t="s">
        <v>156</v>
      </c>
      <c r="L1126" s="38"/>
      <c r="M1126" s="178" t="s">
        <v>1</v>
      </c>
      <c r="N1126" s="179" t="s">
        <v>43</v>
      </c>
      <c r="O1126" s="76"/>
      <c r="P1126" s="180">
        <f>O1126*H1126</f>
        <v>0</v>
      </c>
      <c r="Q1126" s="180">
        <v>0.00029</v>
      </c>
      <c r="R1126" s="180">
        <f>Q1126*H1126</f>
        <v>0.0297366</v>
      </c>
      <c r="S1126" s="180">
        <v>0</v>
      </c>
      <c r="T1126" s="181">
        <f>S1126*H1126</f>
        <v>0</v>
      </c>
      <c r="U1126" s="37"/>
      <c r="V1126" s="37"/>
      <c r="W1126" s="37"/>
      <c r="X1126" s="37"/>
      <c r="Y1126" s="37"/>
      <c r="Z1126" s="37"/>
      <c r="AA1126" s="37"/>
      <c r="AB1126" s="37"/>
      <c r="AC1126" s="37"/>
      <c r="AD1126" s="37"/>
      <c r="AE1126" s="37"/>
      <c r="AR1126" s="182" t="s">
        <v>243</v>
      </c>
      <c r="AT1126" s="182" t="s">
        <v>152</v>
      </c>
      <c r="AU1126" s="182" t="s">
        <v>158</v>
      </c>
      <c r="AY1126" s="18" t="s">
        <v>150</v>
      </c>
      <c r="BE1126" s="183">
        <f>IF(N1126="základní",J1126,0)</f>
        <v>0</v>
      </c>
      <c r="BF1126" s="183">
        <f>IF(N1126="snížená",J1126,0)</f>
        <v>0</v>
      </c>
      <c r="BG1126" s="183">
        <f>IF(N1126="zákl. přenesená",J1126,0)</f>
        <v>0</v>
      </c>
      <c r="BH1126" s="183">
        <f>IF(N1126="sníž. přenesená",J1126,0)</f>
        <v>0</v>
      </c>
      <c r="BI1126" s="183">
        <f>IF(N1126="nulová",J1126,0)</f>
        <v>0</v>
      </c>
      <c r="BJ1126" s="18" t="s">
        <v>158</v>
      </c>
      <c r="BK1126" s="183">
        <f>ROUND(I1126*H1126,2)</f>
        <v>0</v>
      </c>
      <c r="BL1126" s="18" t="s">
        <v>243</v>
      </c>
      <c r="BM1126" s="182" t="s">
        <v>1580</v>
      </c>
    </row>
    <row r="1127" s="2" customFormat="1" ht="33" customHeight="1">
      <c r="A1127" s="37"/>
      <c r="B1127" s="170"/>
      <c r="C1127" s="171" t="s">
        <v>1581</v>
      </c>
      <c r="D1127" s="171" t="s">
        <v>152</v>
      </c>
      <c r="E1127" s="172" t="s">
        <v>1582</v>
      </c>
      <c r="F1127" s="173" t="s">
        <v>1583</v>
      </c>
      <c r="G1127" s="174" t="s">
        <v>155</v>
      </c>
      <c r="H1127" s="175">
        <v>1608.15</v>
      </c>
      <c r="I1127" s="176"/>
      <c r="J1127" s="177">
        <f>ROUND(I1127*H1127,2)</f>
        <v>0</v>
      </c>
      <c r="K1127" s="173" t="s">
        <v>156</v>
      </c>
      <c r="L1127" s="38"/>
      <c r="M1127" s="178" t="s">
        <v>1</v>
      </c>
      <c r="N1127" s="179" t="s">
        <v>43</v>
      </c>
      <c r="O1127" s="76"/>
      <c r="P1127" s="180">
        <f>O1127*H1127</f>
        <v>0</v>
      </c>
      <c r="Q1127" s="180">
        <v>0.00029999999999999996</v>
      </c>
      <c r="R1127" s="180">
        <f>Q1127*H1127</f>
        <v>0.48244500000000008</v>
      </c>
      <c r="S1127" s="180">
        <v>0</v>
      </c>
      <c r="T1127" s="181">
        <f>S1127*H1127</f>
        <v>0</v>
      </c>
      <c r="U1127" s="37"/>
      <c r="V1127" s="37"/>
      <c r="W1127" s="37"/>
      <c r="X1127" s="37"/>
      <c r="Y1127" s="37"/>
      <c r="Z1127" s="37"/>
      <c r="AA1127" s="37"/>
      <c r="AB1127" s="37"/>
      <c r="AC1127" s="37"/>
      <c r="AD1127" s="37"/>
      <c r="AE1127" s="37"/>
      <c r="AR1127" s="182" t="s">
        <v>243</v>
      </c>
      <c r="AT1127" s="182" t="s">
        <v>152</v>
      </c>
      <c r="AU1127" s="182" t="s">
        <v>158</v>
      </c>
      <c r="AY1127" s="18" t="s">
        <v>150</v>
      </c>
      <c r="BE1127" s="183">
        <f>IF(N1127="základní",J1127,0)</f>
        <v>0</v>
      </c>
      <c r="BF1127" s="183">
        <f>IF(N1127="snížená",J1127,0)</f>
        <v>0</v>
      </c>
      <c r="BG1127" s="183">
        <f>IF(N1127="zákl. přenesená",J1127,0)</f>
        <v>0</v>
      </c>
      <c r="BH1127" s="183">
        <f>IF(N1127="sníž. přenesená",J1127,0)</f>
        <v>0</v>
      </c>
      <c r="BI1127" s="183">
        <f>IF(N1127="nulová",J1127,0)</f>
        <v>0</v>
      </c>
      <c r="BJ1127" s="18" t="s">
        <v>158</v>
      </c>
      <c r="BK1127" s="183">
        <f>ROUND(I1127*H1127,2)</f>
        <v>0</v>
      </c>
      <c r="BL1127" s="18" t="s">
        <v>243</v>
      </c>
      <c r="BM1127" s="182" t="s">
        <v>1584</v>
      </c>
    </row>
    <row r="1128" s="12" customFormat="1" ht="25.92" customHeight="1">
      <c r="A1128" s="12"/>
      <c r="B1128" s="157"/>
      <c r="C1128" s="12"/>
      <c r="D1128" s="158" t="s">
        <v>76</v>
      </c>
      <c r="E1128" s="159" t="s">
        <v>1585</v>
      </c>
      <c r="F1128" s="159" t="s">
        <v>1586</v>
      </c>
      <c r="G1128" s="12"/>
      <c r="H1128" s="12"/>
      <c r="I1128" s="160"/>
      <c r="J1128" s="161">
        <f>BK1128</f>
        <v>0</v>
      </c>
      <c r="K1128" s="12"/>
      <c r="L1128" s="157"/>
      <c r="M1128" s="162"/>
      <c r="N1128" s="163"/>
      <c r="O1128" s="163"/>
      <c r="P1128" s="164">
        <f>SUM(P1129:P1133)</f>
        <v>0</v>
      </c>
      <c r="Q1128" s="163"/>
      <c r="R1128" s="164">
        <f>SUM(R1129:R1133)</f>
        <v>0.0117</v>
      </c>
      <c r="S1128" s="163"/>
      <c r="T1128" s="165">
        <f>SUM(T1129:T1133)</f>
        <v>0</v>
      </c>
      <c r="U1128" s="12"/>
      <c r="V1128" s="12"/>
      <c r="W1128" s="12"/>
      <c r="X1128" s="12"/>
      <c r="Y1128" s="12"/>
      <c r="Z1128" s="12"/>
      <c r="AA1128" s="12"/>
      <c r="AB1128" s="12"/>
      <c r="AC1128" s="12"/>
      <c r="AD1128" s="12"/>
      <c r="AE1128" s="12"/>
      <c r="AR1128" s="158" t="s">
        <v>157</v>
      </c>
      <c r="AT1128" s="166" t="s">
        <v>76</v>
      </c>
      <c r="AU1128" s="166" t="s">
        <v>77</v>
      </c>
      <c r="AY1128" s="158" t="s">
        <v>150</v>
      </c>
      <c r="BK1128" s="167">
        <f>SUM(BK1129:BK1133)</f>
        <v>0</v>
      </c>
    </row>
    <row r="1129" s="2" customFormat="1" ht="16.5" customHeight="1">
      <c r="A1129" s="37"/>
      <c r="B1129" s="170"/>
      <c r="C1129" s="171" t="s">
        <v>1587</v>
      </c>
      <c r="D1129" s="171" t="s">
        <v>152</v>
      </c>
      <c r="E1129" s="172" t="s">
        <v>1588</v>
      </c>
      <c r="F1129" s="173" t="s">
        <v>1589</v>
      </c>
      <c r="G1129" s="174" t="s">
        <v>1590</v>
      </c>
      <c r="H1129" s="175">
        <v>20</v>
      </c>
      <c r="I1129" s="176"/>
      <c r="J1129" s="177">
        <f>ROUND(I1129*H1129,2)</f>
        <v>0</v>
      </c>
      <c r="K1129" s="173" t="s">
        <v>156</v>
      </c>
      <c r="L1129" s="38"/>
      <c r="M1129" s="178" t="s">
        <v>1</v>
      </c>
      <c r="N1129" s="179" t="s">
        <v>43</v>
      </c>
      <c r="O1129" s="76"/>
      <c r="P1129" s="180">
        <f>O1129*H1129</f>
        <v>0</v>
      </c>
      <c r="Q1129" s="180">
        <v>0</v>
      </c>
      <c r="R1129" s="180">
        <f>Q1129*H1129</f>
        <v>0</v>
      </c>
      <c r="S1129" s="180">
        <v>0</v>
      </c>
      <c r="T1129" s="181">
        <f>S1129*H1129</f>
        <v>0</v>
      </c>
      <c r="U1129" s="37"/>
      <c r="V1129" s="37"/>
      <c r="W1129" s="37"/>
      <c r="X1129" s="37"/>
      <c r="Y1129" s="37"/>
      <c r="Z1129" s="37"/>
      <c r="AA1129" s="37"/>
      <c r="AB1129" s="37"/>
      <c r="AC1129" s="37"/>
      <c r="AD1129" s="37"/>
      <c r="AE1129" s="37"/>
      <c r="AR1129" s="182" t="s">
        <v>1591</v>
      </c>
      <c r="AT1129" s="182" t="s">
        <v>152</v>
      </c>
      <c r="AU1129" s="182" t="s">
        <v>85</v>
      </c>
      <c r="AY1129" s="18" t="s">
        <v>150</v>
      </c>
      <c r="BE1129" s="183">
        <f>IF(N1129="základní",J1129,0)</f>
        <v>0</v>
      </c>
      <c r="BF1129" s="183">
        <f>IF(N1129="snížená",J1129,0)</f>
        <v>0</v>
      </c>
      <c r="BG1129" s="183">
        <f>IF(N1129="zákl. přenesená",J1129,0)</f>
        <v>0</v>
      </c>
      <c r="BH1129" s="183">
        <f>IF(N1129="sníž. přenesená",J1129,0)</f>
        <v>0</v>
      </c>
      <c r="BI1129" s="183">
        <f>IF(N1129="nulová",J1129,0)</f>
        <v>0</v>
      </c>
      <c r="BJ1129" s="18" t="s">
        <v>158</v>
      </c>
      <c r="BK1129" s="183">
        <f>ROUND(I1129*H1129,2)</f>
        <v>0</v>
      </c>
      <c r="BL1129" s="18" t="s">
        <v>1591</v>
      </c>
      <c r="BM1129" s="182" t="s">
        <v>1592</v>
      </c>
    </row>
    <row r="1130" s="13" customFormat="1">
      <c r="A1130" s="13"/>
      <c r="B1130" s="184"/>
      <c r="C1130" s="13"/>
      <c r="D1130" s="185" t="s">
        <v>160</v>
      </c>
      <c r="E1130" s="186" t="s">
        <v>1</v>
      </c>
      <c r="F1130" s="187" t="s">
        <v>1593</v>
      </c>
      <c r="G1130" s="13"/>
      <c r="H1130" s="186" t="s">
        <v>1</v>
      </c>
      <c r="I1130" s="188"/>
      <c r="J1130" s="13"/>
      <c r="K1130" s="13"/>
      <c r="L1130" s="184"/>
      <c r="M1130" s="189"/>
      <c r="N1130" s="190"/>
      <c r="O1130" s="190"/>
      <c r="P1130" s="190"/>
      <c r="Q1130" s="190"/>
      <c r="R1130" s="190"/>
      <c r="S1130" s="190"/>
      <c r="T1130" s="191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186" t="s">
        <v>160</v>
      </c>
      <c r="AU1130" s="186" t="s">
        <v>85</v>
      </c>
      <c r="AV1130" s="13" t="s">
        <v>85</v>
      </c>
      <c r="AW1130" s="13" t="s">
        <v>32</v>
      </c>
      <c r="AX1130" s="13" t="s">
        <v>77</v>
      </c>
      <c r="AY1130" s="186" t="s">
        <v>150</v>
      </c>
    </row>
    <row r="1131" s="14" customFormat="1">
      <c r="A1131" s="14"/>
      <c r="B1131" s="192"/>
      <c r="C1131" s="14"/>
      <c r="D1131" s="185" t="s">
        <v>160</v>
      </c>
      <c r="E1131" s="193" t="s">
        <v>1</v>
      </c>
      <c r="F1131" s="194" t="s">
        <v>265</v>
      </c>
      <c r="G1131" s="14"/>
      <c r="H1131" s="195">
        <v>20</v>
      </c>
      <c r="I1131" s="196"/>
      <c r="J1131" s="14"/>
      <c r="K1131" s="14"/>
      <c r="L1131" s="192"/>
      <c r="M1131" s="197"/>
      <c r="N1131" s="198"/>
      <c r="O1131" s="198"/>
      <c r="P1131" s="198"/>
      <c r="Q1131" s="198"/>
      <c r="R1131" s="198"/>
      <c r="S1131" s="198"/>
      <c r="T1131" s="19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193" t="s">
        <v>160</v>
      </c>
      <c r="AU1131" s="193" t="s">
        <v>85</v>
      </c>
      <c r="AV1131" s="14" t="s">
        <v>158</v>
      </c>
      <c r="AW1131" s="14" t="s">
        <v>32</v>
      </c>
      <c r="AX1131" s="14" t="s">
        <v>77</v>
      </c>
      <c r="AY1131" s="193" t="s">
        <v>150</v>
      </c>
    </row>
    <row r="1132" s="15" customFormat="1">
      <c r="A1132" s="15"/>
      <c r="B1132" s="200"/>
      <c r="C1132" s="15"/>
      <c r="D1132" s="185" t="s">
        <v>160</v>
      </c>
      <c r="E1132" s="201" t="s">
        <v>1</v>
      </c>
      <c r="F1132" s="202" t="s">
        <v>163</v>
      </c>
      <c r="G1132" s="15"/>
      <c r="H1132" s="203">
        <v>20</v>
      </c>
      <c r="I1132" s="204"/>
      <c r="J1132" s="15"/>
      <c r="K1132" s="15"/>
      <c r="L1132" s="200"/>
      <c r="M1132" s="205"/>
      <c r="N1132" s="206"/>
      <c r="O1132" s="206"/>
      <c r="P1132" s="206"/>
      <c r="Q1132" s="206"/>
      <c r="R1132" s="206"/>
      <c r="S1132" s="206"/>
      <c r="T1132" s="207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15"/>
      <c r="AT1132" s="201" t="s">
        <v>160</v>
      </c>
      <c r="AU1132" s="201" t="s">
        <v>85</v>
      </c>
      <c r="AV1132" s="15" t="s">
        <v>157</v>
      </c>
      <c r="AW1132" s="15" t="s">
        <v>32</v>
      </c>
      <c r="AX1132" s="15" t="s">
        <v>85</v>
      </c>
      <c r="AY1132" s="201" t="s">
        <v>150</v>
      </c>
    </row>
    <row r="1133" s="2" customFormat="1" ht="24.15" customHeight="1">
      <c r="A1133" s="37"/>
      <c r="B1133" s="170"/>
      <c r="C1133" s="208" t="s">
        <v>1594</v>
      </c>
      <c r="D1133" s="208" t="s">
        <v>470</v>
      </c>
      <c r="E1133" s="209" t="s">
        <v>1595</v>
      </c>
      <c r="F1133" s="210" t="s">
        <v>1596</v>
      </c>
      <c r="G1133" s="211" t="s">
        <v>1597</v>
      </c>
      <c r="H1133" s="212">
        <v>3</v>
      </c>
      <c r="I1133" s="213"/>
      <c r="J1133" s="214">
        <f>ROUND(I1133*H1133,2)</f>
        <v>0</v>
      </c>
      <c r="K1133" s="210" t="s">
        <v>156</v>
      </c>
      <c r="L1133" s="215"/>
      <c r="M1133" s="222" t="s">
        <v>1</v>
      </c>
      <c r="N1133" s="223" t="s">
        <v>43</v>
      </c>
      <c r="O1133" s="224"/>
      <c r="P1133" s="225">
        <f>O1133*H1133</f>
        <v>0</v>
      </c>
      <c r="Q1133" s="225">
        <v>0.0039</v>
      </c>
      <c r="R1133" s="225">
        <f>Q1133*H1133</f>
        <v>0.0117</v>
      </c>
      <c r="S1133" s="225">
        <v>0</v>
      </c>
      <c r="T1133" s="226">
        <f>S1133*H1133</f>
        <v>0</v>
      </c>
      <c r="U1133" s="37"/>
      <c r="V1133" s="37"/>
      <c r="W1133" s="37"/>
      <c r="X1133" s="37"/>
      <c r="Y1133" s="37"/>
      <c r="Z1133" s="37"/>
      <c r="AA1133" s="37"/>
      <c r="AB1133" s="37"/>
      <c r="AC1133" s="37"/>
      <c r="AD1133" s="37"/>
      <c r="AE1133" s="37"/>
      <c r="AR1133" s="182" t="s">
        <v>1591</v>
      </c>
      <c r="AT1133" s="182" t="s">
        <v>470</v>
      </c>
      <c r="AU1133" s="182" t="s">
        <v>85</v>
      </c>
      <c r="AY1133" s="18" t="s">
        <v>150</v>
      </c>
      <c r="BE1133" s="183">
        <f>IF(N1133="základní",J1133,0)</f>
        <v>0</v>
      </c>
      <c r="BF1133" s="183">
        <f>IF(N1133="snížená",J1133,0)</f>
        <v>0</v>
      </c>
      <c r="BG1133" s="183">
        <f>IF(N1133="zákl. přenesená",J1133,0)</f>
        <v>0</v>
      </c>
      <c r="BH1133" s="183">
        <f>IF(N1133="sníž. přenesená",J1133,0)</f>
        <v>0</v>
      </c>
      <c r="BI1133" s="183">
        <f>IF(N1133="nulová",J1133,0)</f>
        <v>0</v>
      </c>
      <c r="BJ1133" s="18" t="s">
        <v>158</v>
      </c>
      <c r="BK1133" s="183">
        <f>ROUND(I1133*H1133,2)</f>
        <v>0</v>
      </c>
      <c r="BL1133" s="18" t="s">
        <v>1591</v>
      </c>
      <c r="BM1133" s="182" t="s">
        <v>1598</v>
      </c>
    </row>
    <row r="1134" s="2" customFormat="1" ht="6.96" customHeight="1">
      <c r="A1134" s="37"/>
      <c r="B1134" s="59"/>
      <c r="C1134" s="60"/>
      <c r="D1134" s="60"/>
      <c r="E1134" s="60"/>
      <c r="F1134" s="60"/>
      <c r="G1134" s="60"/>
      <c r="H1134" s="60"/>
      <c r="I1134" s="60"/>
      <c r="J1134" s="60"/>
      <c r="K1134" s="60"/>
      <c r="L1134" s="38"/>
      <c r="M1134" s="37"/>
      <c r="O1134" s="37"/>
      <c r="P1134" s="37"/>
      <c r="Q1134" s="37"/>
      <c r="R1134" s="37"/>
      <c r="S1134" s="37"/>
      <c r="T1134" s="37"/>
      <c r="U1134" s="37"/>
      <c r="V1134" s="37"/>
      <c r="W1134" s="37"/>
      <c r="X1134" s="37"/>
      <c r="Y1134" s="37"/>
      <c r="Z1134" s="37"/>
      <c r="AA1134" s="37"/>
      <c r="AB1134" s="37"/>
      <c r="AC1134" s="37"/>
      <c r="AD1134" s="37"/>
      <c r="AE1134" s="37"/>
    </row>
  </sheetData>
  <autoFilter ref="C139:K1133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BD Hodonícké svahy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1599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17. 2. 2025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34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ROUND(J127,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ROUND((SUM(BE127:BE241)),  2)</f>
        <v>0</v>
      </c>
      <c r="G33" s="37"/>
      <c r="H33" s="37"/>
      <c r="I33" s="127">
        <v>0.21</v>
      </c>
      <c r="J33" s="126">
        <f>ROUND(((SUM(BE127:BE241))*I33),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ROUND((SUM(BF127:BF241)),  2)</f>
        <v>0</v>
      </c>
      <c r="G34" s="37"/>
      <c r="H34" s="37"/>
      <c r="I34" s="127">
        <v>0.12</v>
      </c>
      <c r="J34" s="126">
        <f>ROUND(((SUM(BF127:BF241))*I34),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ROUND((SUM(BG127:BG241)),  2)</f>
        <v>0</v>
      </c>
      <c r="G35" s="37"/>
      <c r="H35" s="37"/>
      <c r="I35" s="127">
        <v>0.21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ROUND((SUM(BH127:BH241)),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ROUND((SUM(BI127:BI241)),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BD Hodonícké svahy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ZTI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ul. Panská, ul. Polní, Hodonice, okr. Znojmo</v>
      </c>
      <c r="G89" s="37"/>
      <c r="H89" s="37"/>
      <c r="I89" s="31" t="s">
        <v>22</v>
      </c>
      <c r="J89" s="68" t="str">
        <f>IF(J12="","",J12)</f>
        <v>17. 2. 2025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ADZ Investment s.r.o., Sokolova 408/1c, Horní Herš</v>
      </c>
      <c r="G91" s="37"/>
      <c r="H91" s="37"/>
      <c r="I91" s="31" t="s">
        <v>30</v>
      </c>
      <c r="J91" s="35" t="str">
        <f>E21</f>
        <v>Atelier 99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Jan Petr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107</v>
      </c>
      <c r="D94" s="128"/>
      <c r="E94" s="128"/>
      <c r="F94" s="128"/>
      <c r="G94" s="128"/>
      <c r="H94" s="128"/>
      <c r="I94" s="128"/>
      <c r="J94" s="137" t="s">
        <v>108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109</v>
      </c>
      <c r="D96" s="37"/>
      <c r="E96" s="37"/>
      <c r="F96" s="37"/>
      <c r="G96" s="37"/>
      <c r="H96" s="37"/>
      <c r="I96" s="37"/>
      <c r="J96" s="95">
        <f>J127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110</v>
      </c>
    </row>
    <row r="97" s="9" customFormat="1" ht="24.96" customHeight="1">
      <c r="A97" s="9"/>
      <c r="B97" s="139"/>
      <c r="C97" s="9"/>
      <c r="D97" s="140" t="s">
        <v>111</v>
      </c>
      <c r="E97" s="141"/>
      <c r="F97" s="141"/>
      <c r="G97" s="141"/>
      <c r="H97" s="141"/>
      <c r="I97" s="141"/>
      <c r="J97" s="142">
        <f>J128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112</v>
      </c>
      <c r="E98" s="145"/>
      <c r="F98" s="145"/>
      <c r="G98" s="145"/>
      <c r="H98" s="145"/>
      <c r="I98" s="145"/>
      <c r="J98" s="146">
        <f>J129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115</v>
      </c>
      <c r="E99" s="145"/>
      <c r="F99" s="145"/>
      <c r="G99" s="145"/>
      <c r="H99" s="145"/>
      <c r="I99" s="145"/>
      <c r="J99" s="146">
        <f>J148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1600</v>
      </c>
      <c r="E100" s="145"/>
      <c r="F100" s="145"/>
      <c r="G100" s="145"/>
      <c r="H100" s="145"/>
      <c r="I100" s="145"/>
      <c r="J100" s="146">
        <f>J152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118</v>
      </c>
      <c r="E101" s="145"/>
      <c r="F101" s="145"/>
      <c r="G101" s="145"/>
      <c r="H101" s="145"/>
      <c r="I101" s="145"/>
      <c r="J101" s="146">
        <f>J164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119</v>
      </c>
      <c r="E102" s="141"/>
      <c r="F102" s="141"/>
      <c r="G102" s="141"/>
      <c r="H102" s="141"/>
      <c r="I102" s="141"/>
      <c r="J102" s="142">
        <f>J166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3"/>
      <c r="C103" s="10"/>
      <c r="D103" s="144" t="s">
        <v>1601</v>
      </c>
      <c r="E103" s="145"/>
      <c r="F103" s="145"/>
      <c r="G103" s="145"/>
      <c r="H103" s="145"/>
      <c r="I103" s="145"/>
      <c r="J103" s="146">
        <f>J167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1602</v>
      </c>
      <c r="E104" s="145"/>
      <c r="F104" s="145"/>
      <c r="G104" s="145"/>
      <c r="H104" s="145"/>
      <c r="I104" s="145"/>
      <c r="J104" s="146">
        <f>J188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1603</v>
      </c>
      <c r="E105" s="145"/>
      <c r="F105" s="145"/>
      <c r="G105" s="145"/>
      <c r="H105" s="145"/>
      <c r="I105" s="145"/>
      <c r="J105" s="146">
        <f>J219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1604</v>
      </c>
      <c r="E106" s="145"/>
      <c r="F106" s="145"/>
      <c r="G106" s="145"/>
      <c r="H106" s="145"/>
      <c r="I106" s="145"/>
      <c r="J106" s="146">
        <f>J235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9"/>
      <c r="C107" s="9"/>
      <c r="D107" s="140" t="s">
        <v>134</v>
      </c>
      <c r="E107" s="141"/>
      <c r="F107" s="141"/>
      <c r="G107" s="141"/>
      <c r="H107" s="141"/>
      <c r="I107" s="141"/>
      <c r="J107" s="142">
        <f>J240</f>
        <v>0</v>
      </c>
      <c r="K107" s="9"/>
      <c r="L107" s="13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135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120" t="str">
        <f>E7</f>
        <v>BD Hodonícké svahy</v>
      </c>
      <c r="F117" s="31"/>
      <c r="G117" s="31"/>
      <c r="H117" s="31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104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66" t="str">
        <f>E9</f>
        <v>02 - ZTI</v>
      </c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7"/>
      <c r="E121" s="37"/>
      <c r="F121" s="26" t="str">
        <f>F12</f>
        <v>ul. Panská, ul. Polní, Hodonice, okr. Znojmo</v>
      </c>
      <c r="G121" s="37"/>
      <c r="H121" s="37"/>
      <c r="I121" s="31" t="s">
        <v>22</v>
      </c>
      <c r="J121" s="68" t="str">
        <f>IF(J12="","",J12)</f>
        <v>17. 2. 2025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7"/>
      <c r="E123" s="37"/>
      <c r="F123" s="26" t="str">
        <f>E15</f>
        <v>ADZ Investment s.r.o., Sokolova 408/1c, Horní Herš</v>
      </c>
      <c r="G123" s="37"/>
      <c r="H123" s="37"/>
      <c r="I123" s="31" t="s">
        <v>30</v>
      </c>
      <c r="J123" s="35" t="str">
        <f>E21</f>
        <v>Atelier 99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7"/>
      <c r="E124" s="37"/>
      <c r="F124" s="26" t="str">
        <f>IF(E18="","",E18)</f>
        <v>Vyplň údaj</v>
      </c>
      <c r="G124" s="37"/>
      <c r="H124" s="37"/>
      <c r="I124" s="31" t="s">
        <v>33</v>
      </c>
      <c r="J124" s="35" t="str">
        <f>E24</f>
        <v>Jan Petr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47"/>
      <c r="B126" s="148"/>
      <c r="C126" s="149" t="s">
        <v>136</v>
      </c>
      <c r="D126" s="150" t="s">
        <v>62</v>
      </c>
      <c r="E126" s="150" t="s">
        <v>58</v>
      </c>
      <c r="F126" s="150" t="s">
        <v>59</v>
      </c>
      <c r="G126" s="150" t="s">
        <v>137</v>
      </c>
      <c r="H126" s="150" t="s">
        <v>138</v>
      </c>
      <c r="I126" s="150" t="s">
        <v>139</v>
      </c>
      <c r="J126" s="150" t="s">
        <v>108</v>
      </c>
      <c r="K126" s="151" t="s">
        <v>140</v>
      </c>
      <c r="L126" s="152"/>
      <c r="M126" s="85" t="s">
        <v>1</v>
      </c>
      <c r="N126" s="86" t="s">
        <v>41</v>
      </c>
      <c r="O126" s="86" t="s">
        <v>141</v>
      </c>
      <c r="P126" s="86" t="s">
        <v>142</v>
      </c>
      <c r="Q126" s="86" t="s">
        <v>143</v>
      </c>
      <c r="R126" s="86" t="s">
        <v>144</v>
      </c>
      <c r="S126" s="86" t="s">
        <v>145</v>
      </c>
      <c r="T126" s="87" t="s">
        <v>146</v>
      </c>
      <c r="U126" s="147"/>
      <c r="V126" s="147"/>
      <c r="W126" s="147"/>
      <c r="X126" s="147"/>
      <c r="Y126" s="147"/>
      <c r="Z126" s="147"/>
      <c r="AA126" s="147"/>
      <c r="AB126" s="147"/>
      <c r="AC126" s="147"/>
      <c r="AD126" s="147"/>
      <c r="AE126" s="147"/>
    </row>
    <row r="127" s="2" customFormat="1" ht="22.8" customHeight="1">
      <c r="A127" s="37"/>
      <c r="B127" s="38"/>
      <c r="C127" s="92" t="s">
        <v>147</v>
      </c>
      <c r="D127" s="37"/>
      <c r="E127" s="37"/>
      <c r="F127" s="37"/>
      <c r="G127" s="37"/>
      <c r="H127" s="37"/>
      <c r="I127" s="37"/>
      <c r="J127" s="153">
        <f>BK127</f>
        <v>0</v>
      </c>
      <c r="K127" s="37"/>
      <c r="L127" s="38"/>
      <c r="M127" s="88"/>
      <c r="N127" s="72"/>
      <c r="O127" s="89"/>
      <c r="P127" s="154">
        <f>P128+P166+P240</f>
        <v>0</v>
      </c>
      <c r="Q127" s="89"/>
      <c r="R127" s="154">
        <f>R128+R166+R240</f>
        <v>92.790957600000016</v>
      </c>
      <c r="S127" s="89"/>
      <c r="T127" s="155">
        <f>T128+T166+T240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76</v>
      </c>
      <c r="AU127" s="18" t="s">
        <v>110</v>
      </c>
      <c r="BK127" s="156">
        <f>BK128+BK166+BK240</f>
        <v>0</v>
      </c>
    </row>
    <row r="128" s="12" customFormat="1" ht="25.92" customHeight="1">
      <c r="A128" s="12"/>
      <c r="B128" s="157"/>
      <c r="C128" s="12"/>
      <c r="D128" s="158" t="s">
        <v>76</v>
      </c>
      <c r="E128" s="159" t="s">
        <v>148</v>
      </c>
      <c r="F128" s="159" t="s">
        <v>149</v>
      </c>
      <c r="G128" s="12"/>
      <c r="H128" s="12"/>
      <c r="I128" s="160"/>
      <c r="J128" s="161">
        <f>BK128</f>
        <v>0</v>
      </c>
      <c r="K128" s="12"/>
      <c r="L128" s="157"/>
      <c r="M128" s="162"/>
      <c r="N128" s="163"/>
      <c r="O128" s="163"/>
      <c r="P128" s="164">
        <f>P129+P148+P152+P164</f>
        <v>0</v>
      </c>
      <c r="Q128" s="163"/>
      <c r="R128" s="164">
        <f>R129+R148+R152+R164</f>
        <v>90.6871576</v>
      </c>
      <c r="S128" s="163"/>
      <c r="T128" s="165">
        <f>T129+T148+T152+T164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8" t="s">
        <v>85</v>
      </c>
      <c r="AT128" s="166" t="s">
        <v>76</v>
      </c>
      <c r="AU128" s="166" t="s">
        <v>77</v>
      </c>
      <c r="AY128" s="158" t="s">
        <v>150</v>
      </c>
      <c r="BK128" s="167">
        <f>BK129+BK148+BK152+BK164</f>
        <v>0</v>
      </c>
    </row>
    <row r="129" s="12" customFormat="1" ht="22.8" customHeight="1">
      <c r="A129" s="12"/>
      <c r="B129" s="157"/>
      <c r="C129" s="12"/>
      <c r="D129" s="158" t="s">
        <v>76</v>
      </c>
      <c r="E129" s="168" t="s">
        <v>85</v>
      </c>
      <c r="F129" s="168" t="s">
        <v>151</v>
      </c>
      <c r="G129" s="12"/>
      <c r="H129" s="12"/>
      <c r="I129" s="160"/>
      <c r="J129" s="169">
        <f>BK129</f>
        <v>0</v>
      </c>
      <c r="K129" s="12"/>
      <c r="L129" s="157"/>
      <c r="M129" s="162"/>
      <c r="N129" s="163"/>
      <c r="O129" s="163"/>
      <c r="P129" s="164">
        <f>SUM(P130:P147)</f>
        <v>0</v>
      </c>
      <c r="Q129" s="163"/>
      <c r="R129" s="164">
        <f>SUM(R130:R147)</f>
        <v>66.769664000000008</v>
      </c>
      <c r="S129" s="163"/>
      <c r="T129" s="165">
        <f>SUM(T130:T147)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8" t="s">
        <v>85</v>
      </c>
      <c r="AT129" s="166" t="s">
        <v>76</v>
      </c>
      <c r="AU129" s="166" t="s">
        <v>85</v>
      </c>
      <c r="AY129" s="158" t="s">
        <v>150</v>
      </c>
      <c r="BK129" s="167">
        <f>SUM(BK130:BK147)</f>
        <v>0</v>
      </c>
    </row>
    <row r="130" s="2" customFormat="1" ht="33" customHeight="1">
      <c r="A130" s="37"/>
      <c r="B130" s="170"/>
      <c r="C130" s="171" t="s">
        <v>85</v>
      </c>
      <c r="D130" s="171" t="s">
        <v>152</v>
      </c>
      <c r="E130" s="172" t="s">
        <v>174</v>
      </c>
      <c r="F130" s="173" t="s">
        <v>175</v>
      </c>
      <c r="G130" s="174" t="s">
        <v>166</v>
      </c>
      <c r="H130" s="175">
        <v>99.84</v>
      </c>
      <c r="I130" s="176"/>
      <c r="J130" s="177">
        <f>ROUND(I130*H130,2)</f>
        <v>0</v>
      </c>
      <c r="K130" s="173" t="s">
        <v>156</v>
      </c>
      <c r="L130" s="38"/>
      <c r="M130" s="178" t="s">
        <v>1</v>
      </c>
      <c r="N130" s="179" t="s">
        <v>43</v>
      </c>
      <c r="O130" s="76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2" t="s">
        <v>157</v>
      </c>
      <c r="AT130" s="182" t="s">
        <v>152</v>
      </c>
      <c r="AU130" s="182" t="s">
        <v>158</v>
      </c>
      <c r="AY130" s="18" t="s">
        <v>150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158</v>
      </c>
      <c r="BK130" s="183">
        <f>ROUND(I130*H130,2)</f>
        <v>0</v>
      </c>
      <c r="BL130" s="18" t="s">
        <v>157</v>
      </c>
      <c r="BM130" s="182" t="s">
        <v>1605</v>
      </c>
    </row>
    <row r="131" s="14" customFormat="1">
      <c r="A131" s="14"/>
      <c r="B131" s="192"/>
      <c r="C131" s="14"/>
      <c r="D131" s="185" t="s">
        <v>160</v>
      </c>
      <c r="E131" s="193" t="s">
        <v>1</v>
      </c>
      <c r="F131" s="194" t="s">
        <v>1606</v>
      </c>
      <c r="G131" s="14"/>
      <c r="H131" s="195">
        <v>99.84</v>
      </c>
      <c r="I131" s="196"/>
      <c r="J131" s="14"/>
      <c r="K131" s="14"/>
      <c r="L131" s="192"/>
      <c r="M131" s="197"/>
      <c r="N131" s="198"/>
      <c r="O131" s="198"/>
      <c r="P131" s="198"/>
      <c r="Q131" s="198"/>
      <c r="R131" s="198"/>
      <c r="S131" s="198"/>
      <c r="T131" s="19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3" t="s">
        <v>160</v>
      </c>
      <c r="AU131" s="193" t="s">
        <v>158</v>
      </c>
      <c r="AV131" s="14" t="s">
        <v>158</v>
      </c>
      <c r="AW131" s="14" t="s">
        <v>32</v>
      </c>
      <c r="AX131" s="14" t="s">
        <v>77</v>
      </c>
      <c r="AY131" s="193" t="s">
        <v>150</v>
      </c>
    </row>
    <row r="132" s="15" customFormat="1">
      <c r="A132" s="15"/>
      <c r="B132" s="200"/>
      <c r="C132" s="15"/>
      <c r="D132" s="185" t="s">
        <v>160</v>
      </c>
      <c r="E132" s="201" t="s">
        <v>1</v>
      </c>
      <c r="F132" s="202" t="s">
        <v>163</v>
      </c>
      <c r="G132" s="15"/>
      <c r="H132" s="203">
        <v>99.84</v>
      </c>
      <c r="I132" s="204"/>
      <c r="J132" s="15"/>
      <c r="K132" s="15"/>
      <c r="L132" s="200"/>
      <c r="M132" s="205"/>
      <c r="N132" s="206"/>
      <c r="O132" s="206"/>
      <c r="P132" s="206"/>
      <c r="Q132" s="206"/>
      <c r="R132" s="206"/>
      <c r="S132" s="206"/>
      <c r="T132" s="20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01" t="s">
        <v>160</v>
      </c>
      <c r="AU132" s="201" t="s">
        <v>158</v>
      </c>
      <c r="AV132" s="15" t="s">
        <v>157</v>
      </c>
      <c r="AW132" s="15" t="s">
        <v>32</v>
      </c>
      <c r="AX132" s="15" t="s">
        <v>85</v>
      </c>
      <c r="AY132" s="201" t="s">
        <v>150</v>
      </c>
    </row>
    <row r="133" s="2" customFormat="1" ht="21.75" customHeight="1">
      <c r="A133" s="37"/>
      <c r="B133" s="170"/>
      <c r="C133" s="171" t="s">
        <v>158</v>
      </c>
      <c r="D133" s="171" t="s">
        <v>152</v>
      </c>
      <c r="E133" s="172" t="s">
        <v>181</v>
      </c>
      <c r="F133" s="173" t="s">
        <v>182</v>
      </c>
      <c r="G133" s="174" t="s">
        <v>155</v>
      </c>
      <c r="H133" s="175">
        <v>249.6</v>
      </c>
      <c r="I133" s="176"/>
      <c r="J133" s="177">
        <f>ROUND(I133*H133,2)</f>
        <v>0</v>
      </c>
      <c r="K133" s="173" t="s">
        <v>156</v>
      </c>
      <c r="L133" s="38"/>
      <c r="M133" s="178" t="s">
        <v>1</v>
      </c>
      <c r="N133" s="179" t="s">
        <v>43</v>
      </c>
      <c r="O133" s="76"/>
      <c r="P133" s="180">
        <f>O133*H133</f>
        <v>0</v>
      </c>
      <c r="Q133" s="180">
        <v>0.00084</v>
      </c>
      <c r="R133" s="180">
        <f>Q133*H133</f>
        <v>0.209664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157</v>
      </c>
      <c r="AT133" s="182" t="s">
        <v>152</v>
      </c>
      <c r="AU133" s="182" t="s">
        <v>158</v>
      </c>
      <c r="AY133" s="18" t="s">
        <v>150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158</v>
      </c>
      <c r="BK133" s="183">
        <f>ROUND(I133*H133,2)</f>
        <v>0</v>
      </c>
      <c r="BL133" s="18" t="s">
        <v>157</v>
      </c>
      <c r="BM133" s="182" t="s">
        <v>1607</v>
      </c>
    </row>
    <row r="134" s="14" customFormat="1">
      <c r="A134" s="14"/>
      <c r="B134" s="192"/>
      <c r="C134" s="14"/>
      <c r="D134" s="185" t="s">
        <v>160</v>
      </c>
      <c r="E134" s="193" t="s">
        <v>1</v>
      </c>
      <c r="F134" s="194" t="s">
        <v>1608</v>
      </c>
      <c r="G134" s="14"/>
      <c r="H134" s="195">
        <v>249.6</v>
      </c>
      <c r="I134" s="196"/>
      <c r="J134" s="14"/>
      <c r="K134" s="14"/>
      <c r="L134" s="192"/>
      <c r="M134" s="197"/>
      <c r="N134" s="198"/>
      <c r="O134" s="198"/>
      <c r="P134" s="198"/>
      <c r="Q134" s="198"/>
      <c r="R134" s="198"/>
      <c r="S134" s="198"/>
      <c r="T134" s="19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3" t="s">
        <v>160</v>
      </c>
      <c r="AU134" s="193" t="s">
        <v>158</v>
      </c>
      <c r="AV134" s="14" t="s">
        <v>158</v>
      </c>
      <c r="AW134" s="14" t="s">
        <v>32</v>
      </c>
      <c r="AX134" s="14" t="s">
        <v>77</v>
      </c>
      <c r="AY134" s="193" t="s">
        <v>150</v>
      </c>
    </row>
    <row r="135" s="15" customFormat="1">
      <c r="A135" s="15"/>
      <c r="B135" s="200"/>
      <c r="C135" s="15"/>
      <c r="D135" s="185" t="s">
        <v>160</v>
      </c>
      <c r="E135" s="201" t="s">
        <v>1</v>
      </c>
      <c r="F135" s="202" t="s">
        <v>163</v>
      </c>
      <c r="G135" s="15"/>
      <c r="H135" s="203">
        <v>249.6</v>
      </c>
      <c r="I135" s="204"/>
      <c r="J135" s="15"/>
      <c r="K135" s="15"/>
      <c r="L135" s="200"/>
      <c r="M135" s="205"/>
      <c r="N135" s="206"/>
      <c r="O135" s="206"/>
      <c r="P135" s="206"/>
      <c r="Q135" s="206"/>
      <c r="R135" s="206"/>
      <c r="S135" s="206"/>
      <c r="T135" s="20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1" t="s">
        <v>160</v>
      </c>
      <c r="AU135" s="201" t="s">
        <v>158</v>
      </c>
      <c r="AV135" s="15" t="s">
        <v>157</v>
      </c>
      <c r="AW135" s="15" t="s">
        <v>32</v>
      </c>
      <c r="AX135" s="15" t="s">
        <v>85</v>
      </c>
      <c r="AY135" s="201" t="s">
        <v>150</v>
      </c>
    </row>
    <row r="136" s="2" customFormat="1" ht="24.15" customHeight="1">
      <c r="A136" s="37"/>
      <c r="B136" s="170"/>
      <c r="C136" s="171" t="s">
        <v>173</v>
      </c>
      <c r="D136" s="171" t="s">
        <v>152</v>
      </c>
      <c r="E136" s="172" t="s">
        <v>189</v>
      </c>
      <c r="F136" s="173" t="s">
        <v>190</v>
      </c>
      <c r="G136" s="174" t="s">
        <v>155</v>
      </c>
      <c r="H136" s="175">
        <v>249.6</v>
      </c>
      <c r="I136" s="176"/>
      <c r="J136" s="177">
        <f>ROUND(I136*H136,2)</f>
        <v>0</v>
      </c>
      <c r="K136" s="173" t="s">
        <v>156</v>
      </c>
      <c r="L136" s="38"/>
      <c r="M136" s="178" t="s">
        <v>1</v>
      </c>
      <c r="N136" s="179" t="s">
        <v>43</v>
      </c>
      <c r="O136" s="76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157</v>
      </c>
      <c r="AT136" s="182" t="s">
        <v>152</v>
      </c>
      <c r="AU136" s="182" t="s">
        <v>158</v>
      </c>
      <c r="AY136" s="18" t="s">
        <v>150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158</v>
      </c>
      <c r="BK136" s="183">
        <f>ROUND(I136*H136,2)</f>
        <v>0</v>
      </c>
      <c r="BL136" s="18" t="s">
        <v>157</v>
      </c>
      <c r="BM136" s="182" t="s">
        <v>1609</v>
      </c>
    </row>
    <row r="137" s="14" customFormat="1">
      <c r="A137" s="14"/>
      <c r="B137" s="192"/>
      <c r="C137" s="14"/>
      <c r="D137" s="185" t="s">
        <v>160</v>
      </c>
      <c r="E137" s="193" t="s">
        <v>1</v>
      </c>
      <c r="F137" s="194" t="s">
        <v>1608</v>
      </c>
      <c r="G137" s="14"/>
      <c r="H137" s="195">
        <v>249.6</v>
      </c>
      <c r="I137" s="196"/>
      <c r="J137" s="14"/>
      <c r="K137" s="14"/>
      <c r="L137" s="192"/>
      <c r="M137" s="197"/>
      <c r="N137" s="198"/>
      <c r="O137" s="198"/>
      <c r="P137" s="198"/>
      <c r="Q137" s="198"/>
      <c r="R137" s="198"/>
      <c r="S137" s="198"/>
      <c r="T137" s="19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3" t="s">
        <v>160</v>
      </c>
      <c r="AU137" s="193" t="s">
        <v>158</v>
      </c>
      <c r="AV137" s="14" t="s">
        <v>158</v>
      </c>
      <c r="AW137" s="14" t="s">
        <v>32</v>
      </c>
      <c r="AX137" s="14" t="s">
        <v>77</v>
      </c>
      <c r="AY137" s="193" t="s">
        <v>150</v>
      </c>
    </row>
    <row r="138" s="15" customFormat="1">
      <c r="A138" s="15"/>
      <c r="B138" s="200"/>
      <c r="C138" s="15"/>
      <c r="D138" s="185" t="s">
        <v>160</v>
      </c>
      <c r="E138" s="201" t="s">
        <v>1</v>
      </c>
      <c r="F138" s="202" t="s">
        <v>163</v>
      </c>
      <c r="G138" s="15"/>
      <c r="H138" s="203">
        <v>249.6</v>
      </c>
      <c r="I138" s="204"/>
      <c r="J138" s="15"/>
      <c r="K138" s="15"/>
      <c r="L138" s="200"/>
      <c r="M138" s="205"/>
      <c r="N138" s="206"/>
      <c r="O138" s="206"/>
      <c r="P138" s="206"/>
      <c r="Q138" s="206"/>
      <c r="R138" s="206"/>
      <c r="S138" s="206"/>
      <c r="T138" s="20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01" t="s">
        <v>160</v>
      </c>
      <c r="AU138" s="201" t="s">
        <v>158</v>
      </c>
      <c r="AV138" s="15" t="s">
        <v>157</v>
      </c>
      <c r="AW138" s="15" t="s">
        <v>32</v>
      </c>
      <c r="AX138" s="15" t="s">
        <v>85</v>
      </c>
      <c r="AY138" s="201" t="s">
        <v>150</v>
      </c>
    </row>
    <row r="139" s="2" customFormat="1" ht="24.15" customHeight="1">
      <c r="A139" s="37"/>
      <c r="B139" s="170"/>
      <c r="C139" s="171" t="s">
        <v>157</v>
      </c>
      <c r="D139" s="171" t="s">
        <v>152</v>
      </c>
      <c r="E139" s="172" t="s">
        <v>218</v>
      </c>
      <c r="F139" s="173" t="s">
        <v>219</v>
      </c>
      <c r="G139" s="174" t="s">
        <v>166</v>
      </c>
      <c r="H139" s="175">
        <v>58.24</v>
      </c>
      <c r="I139" s="176"/>
      <c r="J139" s="177">
        <f>ROUND(I139*H139,2)</f>
        <v>0</v>
      </c>
      <c r="K139" s="173" t="s">
        <v>156</v>
      </c>
      <c r="L139" s="38"/>
      <c r="M139" s="178" t="s">
        <v>1</v>
      </c>
      <c r="N139" s="179" t="s">
        <v>43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157</v>
      </c>
      <c r="AT139" s="182" t="s">
        <v>152</v>
      </c>
      <c r="AU139" s="182" t="s">
        <v>158</v>
      </c>
      <c r="AY139" s="18" t="s">
        <v>150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158</v>
      </c>
      <c r="BK139" s="183">
        <f>ROUND(I139*H139,2)</f>
        <v>0</v>
      </c>
      <c r="BL139" s="18" t="s">
        <v>157</v>
      </c>
      <c r="BM139" s="182" t="s">
        <v>1610</v>
      </c>
    </row>
    <row r="140" s="14" customFormat="1">
      <c r="A140" s="14"/>
      <c r="B140" s="192"/>
      <c r="C140" s="14"/>
      <c r="D140" s="185" t="s">
        <v>160</v>
      </c>
      <c r="E140" s="193" t="s">
        <v>1</v>
      </c>
      <c r="F140" s="194" t="s">
        <v>1611</v>
      </c>
      <c r="G140" s="14"/>
      <c r="H140" s="195">
        <v>58.24</v>
      </c>
      <c r="I140" s="196"/>
      <c r="J140" s="14"/>
      <c r="K140" s="14"/>
      <c r="L140" s="192"/>
      <c r="M140" s="197"/>
      <c r="N140" s="198"/>
      <c r="O140" s="198"/>
      <c r="P140" s="198"/>
      <c r="Q140" s="198"/>
      <c r="R140" s="198"/>
      <c r="S140" s="198"/>
      <c r="T140" s="19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3" t="s">
        <v>160</v>
      </c>
      <c r="AU140" s="193" t="s">
        <v>158</v>
      </c>
      <c r="AV140" s="14" t="s">
        <v>158</v>
      </c>
      <c r="AW140" s="14" t="s">
        <v>32</v>
      </c>
      <c r="AX140" s="14" t="s">
        <v>77</v>
      </c>
      <c r="AY140" s="193" t="s">
        <v>150</v>
      </c>
    </row>
    <row r="141" s="15" customFormat="1">
      <c r="A141" s="15"/>
      <c r="B141" s="200"/>
      <c r="C141" s="15"/>
      <c r="D141" s="185" t="s">
        <v>160</v>
      </c>
      <c r="E141" s="201" t="s">
        <v>1</v>
      </c>
      <c r="F141" s="202" t="s">
        <v>163</v>
      </c>
      <c r="G141" s="15"/>
      <c r="H141" s="203">
        <v>58.24</v>
      </c>
      <c r="I141" s="204"/>
      <c r="J141" s="15"/>
      <c r="K141" s="15"/>
      <c r="L141" s="200"/>
      <c r="M141" s="205"/>
      <c r="N141" s="206"/>
      <c r="O141" s="206"/>
      <c r="P141" s="206"/>
      <c r="Q141" s="206"/>
      <c r="R141" s="206"/>
      <c r="S141" s="206"/>
      <c r="T141" s="20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1" t="s">
        <v>160</v>
      </c>
      <c r="AU141" s="201" t="s">
        <v>158</v>
      </c>
      <c r="AV141" s="15" t="s">
        <v>157</v>
      </c>
      <c r="AW141" s="15" t="s">
        <v>32</v>
      </c>
      <c r="AX141" s="15" t="s">
        <v>85</v>
      </c>
      <c r="AY141" s="201" t="s">
        <v>150</v>
      </c>
    </row>
    <row r="142" s="2" customFormat="1" ht="24.15" customHeight="1">
      <c r="A142" s="37"/>
      <c r="B142" s="170"/>
      <c r="C142" s="171" t="s">
        <v>188</v>
      </c>
      <c r="D142" s="171" t="s">
        <v>152</v>
      </c>
      <c r="E142" s="172" t="s">
        <v>1612</v>
      </c>
      <c r="F142" s="173" t="s">
        <v>1613</v>
      </c>
      <c r="G142" s="174" t="s">
        <v>166</v>
      </c>
      <c r="H142" s="175">
        <v>33.28</v>
      </c>
      <c r="I142" s="176"/>
      <c r="J142" s="177">
        <f>ROUND(I142*H142,2)</f>
        <v>0</v>
      </c>
      <c r="K142" s="173" t="s">
        <v>156</v>
      </c>
      <c r="L142" s="38"/>
      <c r="M142" s="178" t="s">
        <v>1</v>
      </c>
      <c r="N142" s="179" t="s">
        <v>43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157</v>
      </c>
      <c r="AT142" s="182" t="s">
        <v>152</v>
      </c>
      <c r="AU142" s="182" t="s">
        <v>158</v>
      </c>
      <c r="AY142" s="18" t="s">
        <v>150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158</v>
      </c>
      <c r="BK142" s="183">
        <f>ROUND(I142*H142,2)</f>
        <v>0</v>
      </c>
      <c r="BL142" s="18" t="s">
        <v>157</v>
      </c>
      <c r="BM142" s="182" t="s">
        <v>1614</v>
      </c>
    </row>
    <row r="143" s="14" customFormat="1">
      <c r="A143" s="14"/>
      <c r="B143" s="192"/>
      <c r="C143" s="14"/>
      <c r="D143" s="185" t="s">
        <v>160</v>
      </c>
      <c r="E143" s="193" t="s">
        <v>1</v>
      </c>
      <c r="F143" s="194" t="s">
        <v>1615</v>
      </c>
      <c r="G143" s="14"/>
      <c r="H143" s="195">
        <v>33.28</v>
      </c>
      <c r="I143" s="196"/>
      <c r="J143" s="14"/>
      <c r="K143" s="14"/>
      <c r="L143" s="192"/>
      <c r="M143" s="197"/>
      <c r="N143" s="198"/>
      <c r="O143" s="198"/>
      <c r="P143" s="198"/>
      <c r="Q143" s="198"/>
      <c r="R143" s="198"/>
      <c r="S143" s="198"/>
      <c r="T143" s="19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3" t="s">
        <v>160</v>
      </c>
      <c r="AU143" s="193" t="s">
        <v>158</v>
      </c>
      <c r="AV143" s="14" t="s">
        <v>158</v>
      </c>
      <c r="AW143" s="14" t="s">
        <v>32</v>
      </c>
      <c r="AX143" s="14" t="s">
        <v>77</v>
      </c>
      <c r="AY143" s="193" t="s">
        <v>150</v>
      </c>
    </row>
    <row r="144" s="15" customFormat="1">
      <c r="A144" s="15"/>
      <c r="B144" s="200"/>
      <c r="C144" s="15"/>
      <c r="D144" s="185" t="s">
        <v>160</v>
      </c>
      <c r="E144" s="201" t="s">
        <v>1</v>
      </c>
      <c r="F144" s="202" t="s">
        <v>163</v>
      </c>
      <c r="G144" s="15"/>
      <c r="H144" s="203">
        <v>33.28</v>
      </c>
      <c r="I144" s="204"/>
      <c r="J144" s="15"/>
      <c r="K144" s="15"/>
      <c r="L144" s="200"/>
      <c r="M144" s="205"/>
      <c r="N144" s="206"/>
      <c r="O144" s="206"/>
      <c r="P144" s="206"/>
      <c r="Q144" s="206"/>
      <c r="R144" s="206"/>
      <c r="S144" s="206"/>
      <c r="T144" s="20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01" t="s">
        <v>160</v>
      </c>
      <c r="AU144" s="201" t="s">
        <v>158</v>
      </c>
      <c r="AV144" s="15" t="s">
        <v>157</v>
      </c>
      <c r="AW144" s="15" t="s">
        <v>32</v>
      </c>
      <c r="AX144" s="15" t="s">
        <v>85</v>
      </c>
      <c r="AY144" s="201" t="s">
        <v>150</v>
      </c>
    </row>
    <row r="145" s="2" customFormat="1" ht="16.5" customHeight="1">
      <c r="A145" s="37"/>
      <c r="B145" s="170"/>
      <c r="C145" s="208" t="s">
        <v>192</v>
      </c>
      <c r="D145" s="208" t="s">
        <v>470</v>
      </c>
      <c r="E145" s="209" t="s">
        <v>1616</v>
      </c>
      <c r="F145" s="210" t="s">
        <v>1617</v>
      </c>
      <c r="G145" s="211" t="s">
        <v>210</v>
      </c>
      <c r="H145" s="212">
        <v>66.56</v>
      </c>
      <c r="I145" s="213"/>
      <c r="J145" s="214">
        <f>ROUND(I145*H145,2)</f>
        <v>0</v>
      </c>
      <c r="K145" s="210" t="s">
        <v>156</v>
      </c>
      <c r="L145" s="215"/>
      <c r="M145" s="216" t="s">
        <v>1</v>
      </c>
      <c r="N145" s="217" t="s">
        <v>43</v>
      </c>
      <c r="O145" s="76"/>
      <c r="P145" s="180">
        <f>O145*H145</f>
        <v>0</v>
      </c>
      <c r="Q145" s="180">
        <v>1</v>
      </c>
      <c r="R145" s="180">
        <f>Q145*H145</f>
        <v>66.56</v>
      </c>
      <c r="S145" s="180">
        <v>0</v>
      </c>
      <c r="T145" s="18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2" t="s">
        <v>203</v>
      </c>
      <c r="AT145" s="182" t="s">
        <v>470</v>
      </c>
      <c r="AU145" s="182" t="s">
        <v>158</v>
      </c>
      <c r="AY145" s="18" t="s">
        <v>150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158</v>
      </c>
      <c r="BK145" s="183">
        <f>ROUND(I145*H145,2)</f>
        <v>0</v>
      </c>
      <c r="BL145" s="18" t="s">
        <v>157</v>
      </c>
      <c r="BM145" s="182" t="s">
        <v>1618</v>
      </c>
    </row>
    <row r="146" s="14" customFormat="1">
      <c r="A146" s="14"/>
      <c r="B146" s="192"/>
      <c r="C146" s="14"/>
      <c r="D146" s="185" t="s">
        <v>160</v>
      </c>
      <c r="E146" s="14"/>
      <c r="F146" s="194" t="s">
        <v>1619</v>
      </c>
      <c r="G146" s="14"/>
      <c r="H146" s="195">
        <v>66.56</v>
      </c>
      <c r="I146" s="196"/>
      <c r="J146" s="14"/>
      <c r="K146" s="14"/>
      <c r="L146" s="192"/>
      <c r="M146" s="197"/>
      <c r="N146" s="198"/>
      <c r="O146" s="198"/>
      <c r="P146" s="198"/>
      <c r="Q146" s="198"/>
      <c r="R146" s="198"/>
      <c r="S146" s="198"/>
      <c r="T146" s="19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3" t="s">
        <v>160</v>
      </c>
      <c r="AU146" s="193" t="s">
        <v>158</v>
      </c>
      <c r="AV146" s="14" t="s">
        <v>158</v>
      </c>
      <c r="AW146" s="14" t="s">
        <v>3</v>
      </c>
      <c r="AX146" s="14" t="s">
        <v>85</v>
      </c>
      <c r="AY146" s="193" t="s">
        <v>150</v>
      </c>
    </row>
    <row r="147" s="2" customFormat="1" ht="16.5" customHeight="1">
      <c r="A147" s="37"/>
      <c r="B147" s="170"/>
      <c r="C147" s="171" t="s">
        <v>198</v>
      </c>
      <c r="D147" s="171" t="s">
        <v>152</v>
      </c>
      <c r="E147" s="172" t="s">
        <v>1620</v>
      </c>
      <c r="F147" s="173" t="s">
        <v>1621</v>
      </c>
      <c r="G147" s="174" t="s">
        <v>166</v>
      </c>
      <c r="H147" s="175">
        <v>33.28</v>
      </c>
      <c r="I147" s="176"/>
      <c r="J147" s="177">
        <f>ROUND(I147*H147,2)</f>
        <v>0</v>
      </c>
      <c r="K147" s="173" t="s">
        <v>156</v>
      </c>
      <c r="L147" s="38"/>
      <c r="M147" s="178" t="s">
        <v>1</v>
      </c>
      <c r="N147" s="179" t="s">
        <v>43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157</v>
      </c>
      <c r="AT147" s="182" t="s">
        <v>152</v>
      </c>
      <c r="AU147" s="182" t="s">
        <v>158</v>
      </c>
      <c r="AY147" s="18" t="s">
        <v>150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158</v>
      </c>
      <c r="BK147" s="183">
        <f>ROUND(I147*H147,2)</f>
        <v>0</v>
      </c>
      <c r="BL147" s="18" t="s">
        <v>157</v>
      </c>
      <c r="BM147" s="182" t="s">
        <v>1622</v>
      </c>
    </row>
    <row r="148" s="12" customFormat="1" ht="22.8" customHeight="1">
      <c r="A148" s="12"/>
      <c r="B148" s="157"/>
      <c r="C148" s="12"/>
      <c r="D148" s="158" t="s">
        <v>76</v>
      </c>
      <c r="E148" s="168" t="s">
        <v>157</v>
      </c>
      <c r="F148" s="168" t="s">
        <v>462</v>
      </c>
      <c r="G148" s="12"/>
      <c r="H148" s="12"/>
      <c r="I148" s="160"/>
      <c r="J148" s="169">
        <f>BK148</f>
        <v>0</v>
      </c>
      <c r="K148" s="12"/>
      <c r="L148" s="157"/>
      <c r="M148" s="162"/>
      <c r="N148" s="163"/>
      <c r="O148" s="163"/>
      <c r="P148" s="164">
        <f>SUM(P149:P151)</f>
        <v>0</v>
      </c>
      <c r="Q148" s="163"/>
      <c r="R148" s="164">
        <f>SUM(R149:R151)</f>
        <v>23.5968096</v>
      </c>
      <c r="S148" s="163"/>
      <c r="T148" s="165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8" t="s">
        <v>85</v>
      </c>
      <c r="AT148" s="166" t="s">
        <v>76</v>
      </c>
      <c r="AU148" s="166" t="s">
        <v>85</v>
      </c>
      <c r="AY148" s="158" t="s">
        <v>150</v>
      </c>
      <c r="BK148" s="167">
        <f>SUM(BK149:BK151)</f>
        <v>0</v>
      </c>
    </row>
    <row r="149" s="2" customFormat="1" ht="16.5" customHeight="1">
      <c r="A149" s="37"/>
      <c r="B149" s="170"/>
      <c r="C149" s="171" t="s">
        <v>203</v>
      </c>
      <c r="D149" s="171" t="s">
        <v>152</v>
      </c>
      <c r="E149" s="172" t="s">
        <v>1623</v>
      </c>
      <c r="F149" s="173" t="s">
        <v>1624</v>
      </c>
      <c r="G149" s="174" t="s">
        <v>166</v>
      </c>
      <c r="H149" s="175">
        <v>12.48</v>
      </c>
      <c r="I149" s="176"/>
      <c r="J149" s="177">
        <f>ROUND(I149*H149,2)</f>
        <v>0</v>
      </c>
      <c r="K149" s="173" t="s">
        <v>156</v>
      </c>
      <c r="L149" s="38"/>
      <c r="M149" s="178" t="s">
        <v>1</v>
      </c>
      <c r="N149" s="179" t="s">
        <v>43</v>
      </c>
      <c r="O149" s="76"/>
      <c r="P149" s="180">
        <f>O149*H149</f>
        <v>0</v>
      </c>
      <c r="Q149" s="180">
        <v>1.8907700000000003</v>
      </c>
      <c r="R149" s="180">
        <f>Q149*H149</f>
        <v>23.5968096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157</v>
      </c>
      <c r="AT149" s="182" t="s">
        <v>152</v>
      </c>
      <c r="AU149" s="182" t="s">
        <v>158</v>
      </c>
      <c r="AY149" s="18" t="s">
        <v>150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158</v>
      </c>
      <c r="BK149" s="183">
        <f>ROUND(I149*H149,2)</f>
        <v>0</v>
      </c>
      <c r="BL149" s="18" t="s">
        <v>157</v>
      </c>
      <c r="BM149" s="182" t="s">
        <v>1625</v>
      </c>
    </row>
    <row r="150" s="14" customFormat="1">
      <c r="A150" s="14"/>
      <c r="B150" s="192"/>
      <c r="C150" s="14"/>
      <c r="D150" s="185" t="s">
        <v>160</v>
      </c>
      <c r="E150" s="193" t="s">
        <v>1</v>
      </c>
      <c r="F150" s="194" t="s">
        <v>1626</v>
      </c>
      <c r="G150" s="14"/>
      <c r="H150" s="195">
        <v>12.48</v>
      </c>
      <c r="I150" s="196"/>
      <c r="J150" s="14"/>
      <c r="K150" s="14"/>
      <c r="L150" s="192"/>
      <c r="M150" s="197"/>
      <c r="N150" s="198"/>
      <c r="O150" s="198"/>
      <c r="P150" s="198"/>
      <c r="Q150" s="198"/>
      <c r="R150" s="198"/>
      <c r="S150" s="198"/>
      <c r="T150" s="19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3" t="s">
        <v>160</v>
      </c>
      <c r="AU150" s="193" t="s">
        <v>158</v>
      </c>
      <c r="AV150" s="14" t="s">
        <v>158</v>
      </c>
      <c r="AW150" s="14" t="s">
        <v>32</v>
      </c>
      <c r="AX150" s="14" t="s">
        <v>77</v>
      </c>
      <c r="AY150" s="193" t="s">
        <v>150</v>
      </c>
    </row>
    <row r="151" s="15" customFormat="1">
      <c r="A151" s="15"/>
      <c r="B151" s="200"/>
      <c r="C151" s="15"/>
      <c r="D151" s="185" t="s">
        <v>160</v>
      </c>
      <c r="E151" s="201" t="s">
        <v>1</v>
      </c>
      <c r="F151" s="202" t="s">
        <v>163</v>
      </c>
      <c r="G151" s="15"/>
      <c r="H151" s="203">
        <v>12.48</v>
      </c>
      <c r="I151" s="204"/>
      <c r="J151" s="15"/>
      <c r="K151" s="15"/>
      <c r="L151" s="200"/>
      <c r="M151" s="205"/>
      <c r="N151" s="206"/>
      <c r="O151" s="206"/>
      <c r="P151" s="206"/>
      <c r="Q151" s="206"/>
      <c r="R151" s="206"/>
      <c r="S151" s="206"/>
      <c r="T151" s="20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1" t="s">
        <v>160</v>
      </c>
      <c r="AU151" s="201" t="s">
        <v>158</v>
      </c>
      <c r="AV151" s="15" t="s">
        <v>157</v>
      </c>
      <c r="AW151" s="15" t="s">
        <v>32</v>
      </c>
      <c r="AX151" s="15" t="s">
        <v>85</v>
      </c>
      <c r="AY151" s="201" t="s">
        <v>150</v>
      </c>
    </row>
    <row r="152" s="12" customFormat="1" ht="22.8" customHeight="1">
      <c r="A152" s="12"/>
      <c r="B152" s="157"/>
      <c r="C152" s="12"/>
      <c r="D152" s="158" t="s">
        <v>76</v>
      </c>
      <c r="E152" s="168" t="s">
        <v>203</v>
      </c>
      <c r="F152" s="168" t="s">
        <v>1627</v>
      </c>
      <c r="G152" s="12"/>
      <c r="H152" s="12"/>
      <c r="I152" s="160"/>
      <c r="J152" s="169">
        <f>BK152</f>
        <v>0</v>
      </c>
      <c r="K152" s="12"/>
      <c r="L152" s="157"/>
      <c r="M152" s="162"/>
      <c r="N152" s="163"/>
      <c r="O152" s="163"/>
      <c r="P152" s="164">
        <f>SUM(P153:P163)</f>
        <v>0</v>
      </c>
      <c r="Q152" s="163"/>
      <c r="R152" s="164">
        <f>SUM(R153:R163)</f>
        <v>0.32068399999999996</v>
      </c>
      <c r="S152" s="163"/>
      <c r="T152" s="165">
        <f>SUM(T153:T163)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8" t="s">
        <v>85</v>
      </c>
      <c r="AT152" s="166" t="s">
        <v>76</v>
      </c>
      <c r="AU152" s="166" t="s">
        <v>85</v>
      </c>
      <c r="AY152" s="158" t="s">
        <v>150</v>
      </c>
      <c r="BK152" s="167">
        <f>SUM(BK153:BK163)</f>
        <v>0</v>
      </c>
    </row>
    <row r="153" s="2" customFormat="1" ht="24.15" customHeight="1">
      <c r="A153" s="37"/>
      <c r="B153" s="170"/>
      <c r="C153" s="171" t="s">
        <v>207</v>
      </c>
      <c r="D153" s="171" t="s">
        <v>152</v>
      </c>
      <c r="E153" s="172" t="s">
        <v>1628</v>
      </c>
      <c r="F153" s="173" t="s">
        <v>1629</v>
      </c>
      <c r="G153" s="174" t="s">
        <v>448</v>
      </c>
      <c r="H153" s="175">
        <v>104</v>
      </c>
      <c r="I153" s="176"/>
      <c r="J153" s="177">
        <f>ROUND(I153*H153,2)</f>
        <v>0</v>
      </c>
      <c r="K153" s="173" t="s">
        <v>156</v>
      </c>
      <c r="L153" s="38"/>
      <c r="M153" s="178" t="s">
        <v>1</v>
      </c>
      <c r="N153" s="179" t="s">
        <v>43</v>
      </c>
      <c r="O153" s="76"/>
      <c r="P153" s="180">
        <f>O153*H153</f>
        <v>0</v>
      </c>
      <c r="Q153" s="180">
        <v>1E-05</v>
      </c>
      <c r="R153" s="180">
        <f>Q153*H153</f>
        <v>0.0010400000000000002</v>
      </c>
      <c r="S153" s="180">
        <v>0</v>
      </c>
      <c r="T153" s="18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157</v>
      </c>
      <c r="AT153" s="182" t="s">
        <v>152</v>
      </c>
      <c r="AU153" s="182" t="s">
        <v>158</v>
      </c>
      <c r="AY153" s="18" t="s">
        <v>150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158</v>
      </c>
      <c r="BK153" s="183">
        <f>ROUND(I153*H153,2)</f>
        <v>0</v>
      </c>
      <c r="BL153" s="18" t="s">
        <v>157</v>
      </c>
      <c r="BM153" s="182" t="s">
        <v>1630</v>
      </c>
    </row>
    <row r="154" s="13" customFormat="1">
      <c r="A154" s="13"/>
      <c r="B154" s="184"/>
      <c r="C154" s="13"/>
      <c r="D154" s="185" t="s">
        <v>160</v>
      </c>
      <c r="E154" s="186" t="s">
        <v>1</v>
      </c>
      <c r="F154" s="187" t="s">
        <v>1631</v>
      </c>
      <c r="G154" s="13"/>
      <c r="H154" s="186" t="s">
        <v>1</v>
      </c>
      <c r="I154" s="188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160</v>
      </c>
      <c r="AU154" s="186" t="s">
        <v>158</v>
      </c>
      <c r="AV154" s="13" t="s">
        <v>85</v>
      </c>
      <c r="AW154" s="13" t="s">
        <v>32</v>
      </c>
      <c r="AX154" s="13" t="s">
        <v>77</v>
      </c>
      <c r="AY154" s="186" t="s">
        <v>150</v>
      </c>
    </row>
    <row r="155" s="14" customFormat="1">
      <c r="A155" s="14"/>
      <c r="B155" s="192"/>
      <c r="C155" s="14"/>
      <c r="D155" s="185" t="s">
        <v>160</v>
      </c>
      <c r="E155" s="193" t="s">
        <v>1</v>
      </c>
      <c r="F155" s="194" t="s">
        <v>1632</v>
      </c>
      <c r="G155" s="14"/>
      <c r="H155" s="195">
        <v>35</v>
      </c>
      <c r="I155" s="196"/>
      <c r="J155" s="14"/>
      <c r="K155" s="14"/>
      <c r="L155" s="192"/>
      <c r="M155" s="197"/>
      <c r="N155" s="198"/>
      <c r="O155" s="198"/>
      <c r="P155" s="198"/>
      <c r="Q155" s="198"/>
      <c r="R155" s="198"/>
      <c r="S155" s="198"/>
      <c r="T155" s="19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3" t="s">
        <v>160</v>
      </c>
      <c r="AU155" s="193" t="s">
        <v>158</v>
      </c>
      <c r="AV155" s="14" t="s">
        <v>158</v>
      </c>
      <c r="AW155" s="14" t="s">
        <v>32</v>
      </c>
      <c r="AX155" s="14" t="s">
        <v>77</v>
      </c>
      <c r="AY155" s="193" t="s">
        <v>150</v>
      </c>
    </row>
    <row r="156" s="13" customFormat="1">
      <c r="A156" s="13"/>
      <c r="B156" s="184"/>
      <c r="C156" s="13"/>
      <c r="D156" s="185" t="s">
        <v>160</v>
      </c>
      <c r="E156" s="186" t="s">
        <v>1</v>
      </c>
      <c r="F156" s="187" t="s">
        <v>1633</v>
      </c>
      <c r="G156" s="13"/>
      <c r="H156" s="186" t="s">
        <v>1</v>
      </c>
      <c r="I156" s="188"/>
      <c r="J156" s="13"/>
      <c r="K156" s="13"/>
      <c r="L156" s="184"/>
      <c r="M156" s="189"/>
      <c r="N156" s="190"/>
      <c r="O156" s="190"/>
      <c r="P156" s="190"/>
      <c r="Q156" s="190"/>
      <c r="R156" s="190"/>
      <c r="S156" s="190"/>
      <c r="T156" s="19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160</v>
      </c>
      <c r="AU156" s="186" t="s">
        <v>158</v>
      </c>
      <c r="AV156" s="13" t="s">
        <v>85</v>
      </c>
      <c r="AW156" s="13" t="s">
        <v>32</v>
      </c>
      <c r="AX156" s="13" t="s">
        <v>77</v>
      </c>
      <c r="AY156" s="186" t="s">
        <v>150</v>
      </c>
    </row>
    <row r="157" s="14" customFormat="1">
      <c r="A157" s="14"/>
      <c r="B157" s="192"/>
      <c r="C157" s="14"/>
      <c r="D157" s="185" t="s">
        <v>160</v>
      </c>
      <c r="E157" s="193" t="s">
        <v>1</v>
      </c>
      <c r="F157" s="194" t="s">
        <v>1634</v>
      </c>
      <c r="G157" s="14"/>
      <c r="H157" s="195">
        <v>69</v>
      </c>
      <c r="I157" s="196"/>
      <c r="J157" s="14"/>
      <c r="K157" s="14"/>
      <c r="L157" s="192"/>
      <c r="M157" s="197"/>
      <c r="N157" s="198"/>
      <c r="O157" s="198"/>
      <c r="P157" s="198"/>
      <c r="Q157" s="198"/>
      <c r="R157" s="198"/>
      <c r="S157" s="198"/>
      <c r="T157" s="19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3" t="s">
        <v>160</v>
      </c>
      <c r="AU157" s="193" t="s">
        <v>158</v>
      </c>
      <c r="AV157" s="14" t="s">
        <v>158</v>
      </c>
      <c r="AW157" s="14" t="s">
        <v>32</v>
      </c>
      <c r="AX157" s="14" t="s">
        <v>77</v>
      </c>
      <c r="AY157" s="193" t="s">
        <v>150</v>
      </c>
    </row>
    <row r="158" s="15" customFormat="1">
      <c r="A158" s="15"/>
      <c r="B158" s="200"/>
      <c r="C158" s="15"/>
      <c r="D158" s="185" t="s">
        <v>160</v>
      </c>
      <c r="E158" s="201" t="s">
        <v>1</v>
      </c>
      <c r="F158" s="202" t="s">
        <v>163</v>
      </c>
      <c r="G158" s="15"/>
      <c r="H158" s="203">
        <v>104</v>
      </c>
      <c r="I158" s="204"/>
      <c r="J158" s="15"/>
      <c r="K158" s="15"/>
      <c r="L158" s="200"/>
      <c r="M158" s="205"/>
      <c r="N158" s="206"/>
      <c r="O158" s="206"/>
      <c r="P158" s="206"/>
      <c r="Q158" s="206"/>
      <c r="R158" s="206"/>
      <c r="S158" s="206"/>
      <c r="T158" s="20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01" t="s">
        <v>160</v>
      </c>
      <c r="AU158" s="201" t="s">
        <v>158</v>
      </c>
      <c r="AV158" s="15" t="s">
        <v>157</v>
      </c>
      <c r="AW158" s="15" t="s">
        <v>32</v>
      </c>
      <c r="AX158" s="15" t="s">
        <v>85</v>
      </c>
      <c r="AY158" s="201" t="s">
        <v>150</v>
      </c>
    </row>
    <row r="159" s="2" customFormat="1" ht="24.15" customHeight="1">
      <c r="A159" s="37"/>
      <c r="B159" s="170"/>
      <c r="C159" s="208" t="s">
        <v>213</v>
      </c>
      <c r="D159" s="208" t="s">
        <v>470</v>
      </c>
      <c r="E159" s="209" t="s">
        <v>1635</v>
      </c>
      <c r="F159" s="210" t="s">
        <v>1636</v>
      </c>
      <c r="G159" s="211" t="s">
        <v>448</v>
      </c>
      <c r="H159" s="212">
        <v>105.56</v>
      </c>
      <c r="I159" s="213"/>
      <c r="J159" s="214">
        <f>ROUND(I159*H159,2)</f>
        <v>0</v>
      </c>
      <c r="K159" s="210" t="s">
        <v>156</v>
      </c>
      <c r="L159" s="215"/>
      <c r="M159" s="216" t="s">
        <v>1</v>
      </c>
      <c r="N159" s="217" t="s">
        <v>43</v>
      </c>
      <c r="O159" s="76"/>
      <c r="P159" s="180">
        <f>O159*H159</f>
        <v>0</v>
      </c>
      <c r="Q159" s="180">
        <v>0.0029</v>
      </c>
      <c r="R159" s="180">
        <f>Q159*H159</f>
        <v>0.306124</v>
      </c>
      <c r="S159" s="180">
        <v>0</v>
      </c>
      <c r="T159" s="18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2" t="s">
        <v>203</v>
      </c>
      <c r="AT159" s="182" t="s">
        <v>470</v>
      </c>
      <c r="AU159" s="182" t="s">
        <v>158</v>
      </c>
      <c r="AY159" s="18" t="s">
        <v>150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158</v>
      </c>
      <c r="BK159" s="183">
        <f>ROUND(I159*H159,2)</f>
        <v>0</v>
      </c>
      <c r="BL159" s="18" t="s">
        <v>157</v>
      </c>
      <c r="BM159" s="182" t="s">
        <v>1637</v>
      </c>
    </row>
    <row r="160" s="14" customFormat="1">
      <c r="A160" s="14"/>
      <c r="B160" s="192"/>
      <c r="C160" s="14"/>
      <c r="D160" s="185" t="s">
        <v>160</v>
      </c>
      <c r="E160" s="14"/>
      <c r="F160" s="194" t="s">
        <v>1638</v>
      </c>
      <c r="G160" s="14"/>
      <c r="H160" s="195">
        <v>105.56</v>
      </c>
      <c r="I160" s="196"/>
      <c r="J160" s="14"/>
      <c r="K160" s="14"/>
      <c r="L160" s="192"/>
      <c r="M160" s="197"/>
      <c r="N160" s="198"/>
      <c r="O160" s="198"/>
      <c r="P160" s="198"/>
      <c r="Q160" s="198"/>
      <c r="R160" s="198"/>
      <c r="S160" s="198"/>
      <c r="T160" s="19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3" t="s">
        <v>160</v>
      </c>
      <c r="AU160" s="193" t="s">
        <v>158</v>
      </c>
      <c r="AV160" s="14" t="s">
        <v>158</v>
      </c>
      <c r="AW160" s="14" t="s">
        <v>3</v>
      </c>
      <c r="AX160" s="14" t="s">
        <v>85</v>
      </c>
      <c r="AY160" s="193" t="s">
        <v>150</v>
      </c>
    </row>
    <row r="161" s="2" customFormat="1" ht="16.5" customHeight="1">
      <c r="A161" s="37"/>
      <c r="B161" s="170"/>
      <c r="C161" s="171" t="s">
        <v>217</v>
      </c>
      <c r="D161" s="171" t="s">
        <v>152</v>
      </c>
      <c r="E161" s="172" t="s">
        <v>1639</v>
      </c>
      <c r="F161" s="173" t="s">
        <v>1640</v>
      </c>
      <c r="G161" s="174" t="s">
        <v>246</v>
      </c>
      <c r="H161" s="175">
        <v>1</v>
      </c>
      <c r="I161" s="176"/>
      <c r="J161" s="177">
        <f>ROUND(I161*H161,2)</f>
        <v>0</v>
      </c>
      <c r="K161" s="173" t="s">
        <v>1</v>
      </c>
      <c r="L161" s="38"/>
      <c r="M161" s="178" t="s">
        <v>1</v>
      </c>
      <c r="N161" s="179" t="s">
        <v>43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157</v>
      </c>
      <c r="AT161" s="182" t="s">
        <v>152</v>
      </c>
      <c r="AU161" s="182" t="s">
        <v>158</v>
      </c>
      <c r="AY161" s="18" t="s">
        <v>150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158</v>
      </c>
      <c r="BK161" s="183">
        <f>ROUND(I161*H161,2)</f>
        <v>0</v>
      </c>
      <c r="BL161" s="18" t="s">
        <v>157</v>
      </c>
      <c r="BM161" s="182" t="s">
        <v>1641</v>
      </c>
    </row>
    <row r="162" s="2" customFormat="1" ht="21.75" customHeight="1">
      <c r="A162" s="37"/>
      <c r="B162" s="170"/>
      <c r="C162" s="171" t="s">
        <v>8</v>
      </c>
      <c r="D162" s="171" t="s">
        <v>152</v>
      </c>
      <c r="E162" s="172" t="s">
        <v>1642</v>
      </c>
      <c r="F162" s="173" t="s">
        <v>1643</v>
      </c>
      <c r="G162" s="174" t="s">
        <v>448</v>
      </c>
      <c r="H162" s="175">
        <v>104</v>
      </c>
      <c r="I162" s="176"/>
      <c r="J162" s="177">
        <f>ROUND(I162*H162,2)</f>
        <v>0</v>
      </c>
      <c r="K162" s="173" t="s">
        <v>156</v>
      </c>
      <c r="L162" s="38"/>
      <c r="M162" s="178" t="s">
        <v>1</v>
      </c>
      <c r="N162" s="179" t="s">
        <v>43</v>
      </c>
      <c r="O162" s="76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157</v>
      </c>
      <c r="AT162" s="182" t="s">
        <v>152</v>
      </c>
      <c r="AU162" s="182" t="s">
        <v>158</v>
      </c>
      <c r="AY162" s="18" t="s">
        <v>150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158</v>
      </c>
      <c r="BK162" s="183">
        <f>ROUND(I162*H162,2)</f>
        <v>0</v>
      </c>
      <c r="BL162" s="18" t="s">
        <v>157</v>
      </c>
      <c r="BM162" s="182" t="s">
        <v>1644</v>
      </c>
    </row>
    <row r="163" s="2" customFormat="1" ht="24.15" customHeight="1">
      <c r="A163" s="37"/>
      <c r="B163" s="170"/>
      <c r="C163" s="171" t="s">
        <v>227</v>
      </c>
      <c r="D163" s="171" t="s">
        <v>152</v>
      </c>
      <c r="E163" s="172" t="s">
        <v>1645</v>
      </c>
      <c r="F163" s="173" t="s">
        <v>1646</v>
      </c>
      <c r="G163" s="174" t="s">
        <v>448</v>
      </c>
      <c r="H163" s="175">
        <v>104</v>
      </c>
      <c r="I163" s="176"/>
      <c r="J163" s="177">
        <f>ROUND(I163*H163,2)</f>
        <v>0</v>
      </c>
      <c r="K163" s="173" t="s">
        <v>156</v>
      </c>
      <c r="L163" s="38"/>
      <c r="M163" s="178" t="s">
        <v>1</v>
      </c>
      <c r="N163" s="179" t="s">
        <v>43</v>
      </c>
      <c r="O163" s="76"/>
      <c r="P163" s="180">
        <f>O163*H163</f>
        <v>0</v>
      </c>
      <c r="Q163" s="180">
        <v>0.00012999999999999998</v>
      </c>
      <c r="R163" s="180">
        <f>Q163*H163</f>
        <v>0.01352</v>
      </c>
      <c r="S163" s="180">
        <v>0</v>
      </c>
      <c r="T163" s="18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157</v>
      </c>
      <c r="AT163" s="182" t="s">
        <v>152</v>
      </c>
      <c r="AU163" s="182" t="s">
        <v>158</v>
      </c>
      <c r="AY163" s="18" t="s">
        <v>150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158</v>
      </c>
      <c r="BK163" s="183">
        <f>ROUND(I163*H163,2)</f>
        <v>0</v>
      </c>
      <c r="BL163" s="18" t="s">
        <v>157</v>
      </c>
      <c r="BM163" s="182" t="s">
        <v>1647</v>
      </c>
    </row>
    <row r="164" s="12" customFormat="1" ht="22.8" customHeight="1">
      <c r="A164" s="12"/>
      <c r="B164" s="157"/>
      <c r="C164" s="12"/>
      <c r="D164" s="158" t="s">
        <v>76</v>
      </c>
      <c r="E164" s="168" t="s">
        <v>829</v>
      </c>
      <c r="F164" s="168" t="s">
        <v>830</v>
      </c>
      <c r="G164" s="12"/>
      <c r="H164" s="12"/>
      <c r="I164" s="160"/>
      <c r="J164" s="169">
        <f>BK164</f>
        <v>0</v>
      </c>
      <c r="K164" s="12"/>
      <c r="L164" s="157"/>
      <c r="M164" s="162"/>
      <c r="N164" s="163"/>
      <c r="O164" s="163"/>
      <c r="P164" s="164">
        <f>P165</f>
        <v>0</v>
      </c>
      <c r="Q164" s="163"/>
      <c r="R164" s="164">
        <f>R165</f>
        <v>0</v>
      </c>
      <c r="S164" s="163"/>
      <c r="T164" s="165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58" t="s">
        <v>85</v>
      </c>
      <c r="AT164" s="166" t="s">
        <v>76</v>
      </c>
      <c r="AU164" s="166" t="s">
        <v>85</v>
      </c>
      <c r="AY164" s="158" t="s">
        <v>150</v>
      </c>
      <c r="BK164" s="167">
        <f>BK165</f>
        <v>0</v>
      </c>
    </row>
    <row r="165" s="2" customFormat="1" ht="24.15" customHeight="1">
      <c r="A165" s="37"/>
      <c r="B165" s="170"/>
      <c r="C165" s="171" t="s">
        <v>233</v>
      </c>
      <c r="D165" s="171" t="s">
        <v>152</v>
      </c>
      <c r="E165" s="172" t="s">
        <v>1648</v>
      </c>
      <c r="F165" s="173" t="s">
        <v>1649</v>
      </c>
      <c r="G165" s="174" t="s">
        <v>210</v>
      </c>
      <c r="H165" s="175">
        <v>90.687</v>
      </c>
      <c r="I165" s="176"/>
      <c r="J165" s="177">
        <f>ROUND(I165*H165,2)</f>
        <v>0</v>
      </c>
      <c r="K165" s="173" t="s">
        <v>156</v>
      </c>
      <c r="L165" s="38"/>
      <c r="M165" s="178" t="s">
        <v>1</v>
      </c>
      <c r="N165" s="179" t="s">
        <v>43</v>
      </c>
      <c r="O165" s="76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2" t="s">
        <v>157</v>
      </c>
      <c r="AT165" s="182" t="s">
        <v>152</v>
      </c>
      <c r="AU165" s="182" t="s">
        <v>158</v>
      </c>
      <c r="AY165" s="18" t="s">
        <v>150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158</v>
      </c>
      <c r="BK165" s="183">
        <f>ROUND(I165*H165,2)</f>
        <v>0</v>
      </c>
      <c r="BL165" s="18" t="s">
        <v>157</v>
      </c>
      <c r="BM165" s="182" t="s">
        <v>1650</v>
      </c>
    </row>
    <row r="166" s="12" customFormat="1" ht="25.92" customHeight="1">
      <c r="A166" s="12"/>
      <c r="B166" s="157"/>
      <c r="C166" s="12"/>
      <c r="D166" s="158" t="s">
        <v>76</v>
      </c>
      <c r="E166" s="159" t="s">
        <v>835</v>
      </c>
      <c r="F166" s="159" t="s">
        <v>836</v>
      </c>
      <c r="G166" s="12"/>
      <c r="H166" s="12"/>
      <c r="I166" s="160"/>
      <c r="J166" s="161">
        <f>BK166</f>
        <v>0</v>
      </c>
      <c r="K166" s="12"/>
      <c r="L166" s="157"/>
      <c r="M166" s="162"/>
      <c r="N166" s="163"/>
      <c r="O166" s="163"/>
      <c r="P166" s="164">
        <f>P167+P188+P219+P235</f>
        <v>0</v>
      </c>
      <c r="Q166" s="163"/>
      <c r="R166" s="164">
        <f>R167+R188+R219+R235</f>
        <v>2.1038</v>
      </c>
      <c r="S166" s="163"/>
      <c r="T166" s="165">
        <f>T167+T188+T219+T235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8" t="s">
        <v>158</v>
      </c>
      <c r="AT166" s="166" t="s">
        <v>76</v>
      </c>
      <c r="AU166" s="166" t="s">
        <v>77</v>
      </c>
      <c r="AY166" s="158" t="s">
        <v>150</v>
      </c>
      <c r="BK166" s="167">
        <f>BK167+BK188+BK219+BK235</f>
        <v>0</v>
      </c>
    </row>
    <row r="167" s="12" customFormat="1" ht="22.8" customHeight="1">
      <c r="A167" s="12"/>
      <c r="B167" s="157"/>
      <c r="C167" s="12"/>
      <c r="D167" s="158" t="s">
        <v>76</v>
      </c>
      <c r="E167" s="168" t="s">
        <v>1651</v>
      </c>
      <c r="F167" s="168" t="s">
        <v>1652</v>
      </c>
      <c r="G167" s="12"/>
      <c r="H167" s="12"/>
      <c r="I167" s="160"/>
      <c r="J167" s="169">
        <f>BK167</f>
        <v>0</v>
      </c>
      <c r="K167" s="12"/>
      <c r="L167" s="157"/>
      <c r="M167" s="162"/>
      <c r="N167" s="163"/>
      <c r="O167" s="163"/>
      <c r="P167" s="164">
        <f>SUM(P168:P187)</f>
        <v>0</v>
      </c>
      <c r="Q167" s="163"/>
      <c r="R167" s="164">
        <f>SUM(R168:R187)</f>
        <v>0.2505</v>
      </c>
      <c r="S167" s="163"/>
      <c r="T167" s="165">
        <f>SUM(T168:T187)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8" t="s">
        <v>158</v>
      </c>
      <c r="AT167" s="166" t="s">
        <v>76</v>
      </c>
      <c r="AU167" s="166" t="s">
        <v>85</v>
      </c>
      <c r="AY167" s="158" t="s">
        <v>150</v>
      </c>
      <c r="BK167" s="167">
        <f>SUM(BK168:BK187)</f>
        <v>0</v>
      </c>
    </row>
    <row r="168" s="2" customFormat="1" ht="21.75" customHeight="1">
      <c r="A168" s="37"/>
      <c r="B168" s="170"/>
      <c r="C168" s="171" t="s">
        <v>238</v>
      </c>
      <c r="D168" s="171" t="s">
        <v>152</v>
      </c>
      <c r="E168" s="172" t="s">
        <v>1653</v>
      </c>
      <c r="F168" s="173" t="s">
        <v>1654</v>
      </c>
      <c r="G168" s="174" t="s">
        <v>448</v>
      </c>
      <c r="H168" s="175">
        <v>120</v>
      </c>
      <c r="I168" s="176"/>
      <c r="J168" s="177">
        <f>ROUND(I168*H168,2)</f>
        <v>0</v>
      </c>
      <c r="K168" s="173" t="s">
        <v>1</v>
      </c>
      <c r="L168" s="38"/>
      <c r="M168" s="178" t="s">
        <v>1</v>
      </c>
      <c r="N168" s="179" t="s">
        <v>43</v>
      </c>
      <c r="O168" s="76"/>
      <c r="P168" s="180">
        <f>O168*H168</f>
        <v>0</v>
      </c>
      <c r="Q168" s="180">
        <v>0.0013</v>
      </c>
      <c r="R168" s="180">
        <f>Q168*H168</f>
        <v>0.156</v>
      </c>
      <c r="S168" s="180">
        <v>0</v>
      </c>
      <c r="T168" s="18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2" t="s">
        <v>243</v>
      </c>
      <c r="AT168" s="182" t="s">
        <v>152</v>
      </c>
      <c r="AU168" s="182" t="s">
        <v>158</v>
      </c>
      <c r="AY168" s="18" t="s">
        <v>150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158</v>
      </c>
      <c r="BK168" s="183">
        <f>ROUND(I168*H168,2)</f>
        <v>0</v>
      </c>
      <c r="BL168" s="18" t="s">
        <v>243</v>
      </c>
      <c r="BM168" s="182" t="s">
        <v>1655</v>
      </c>
    </row>
    <row r="169" s="13" customFormat="1">
      <c r="A169" s="13"/>
      <c r="B169" s="184"/>
      <c r="C169" s="13"/>
      <c r="D169" s="185" t="s">
        <v>160</v>
      </c>
      <c r="E169" s="186" t="s">
        <v>1</v>
      </c>
      <c r="F169" s="187" t="s">
        <v>1656</v>
      </c>
      <c r="G169" s="13"/>
      <c r="H169" s="186" t="s">
        <v>1</v>
      </c>
      <c r="I169" s="188"/>
      <c r="J169" s="13"/>
      <c r="K169" s="13"/>
      <c r="L169" s="184"/>
      <c r="M169" s="189"/>
      <c r="N169" s="190"/>
      <c r="O169" s="190"/>
      <c r="P169" s="190"/>
      <c r="Q169" s="190"/>
      <c r="R169" s="190"/>
      <c r="S169" s="190"/>
      <c r="T169" s="19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160</v>
      </c>
      <c r="AU169" s="186" t="s">
        <v>158</v>
      </c>
      <c r="AV169" s="13" t="s">
        <v>85</v>
      </c>
      <c r="AW169" s="13" t="s">
        <v>32</v>
      </c>
      <c r="AX169" s="13" t="s">
        <v>77</v>
      </c>
      <c r="AY169" s="186" t="s">
        <v>150</v>
      </c>
    </row>
    <row r="170" s="14" customFormat="1">
      <c r="A170" s="14"/>
      <c r="B170" s="192"/>
      <c r="C170" s="14"/>
      <c r="D170" s="185" t="s">
        <v>160</v>
      </c>
      <c r="E170" s="193" t="s">
        <v>1</v>
      </c>
      <c r="F170" s="194" t="s">
        <v>622</v>
      </c>
      <c r="G170" s="14"/>
      <c r="H170" s="195">
        <v>80</v>
      </c>
      <c r="I170" s="196"/>
      <c r="J170" s="14"/>
      <c r="K170" s="14"/>
      <c r="L170" s="192"/>
      <c r="M170" s="197"/>
      <c r="N170" s="198"/>
      <c r="O170" s="198"/>
      <c r="P170" s="198"/>
      <c r="Q170" s="198"/>
      <c r="R170" s="198"/>
      <c r="S170" s="198"/>
      <c r="T170" s="19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3" t="s">
        <v>160</v>
      </c>
      <c r="AU170" s="193" t="s">
        <v>158</v>
      </c>
      <c r="AV170" s="14" t="s">
        <v>158</v>
      </c>
      <c r="AW170" s="14" t="s">
        <v>32</v>
      </c>
      <c r="AX170" s="14" t="s">
        <v>77</v>
      </c>
      <c r="AY170" s="193" t="s">
        <v>150</v>
      </c>
    </row>
    <row r="171" s="13" customFormat="1">
      <c r="A171" s="13"/>
      <c r="B171" s="184"/>
      <c r="C171" s="13"/>
      <c r="D171" s="185" t="s">
        <v>160</v>
      </c>
      <c r="E171" s="186" t="s">
        <v>1</v>
      </c>
      <c r="F171" s="187" t="s">
        <v>1657</v>
      </c>
      <c r="G171" s="13"/>
      <c r="H171" s="186" t="s">
        <v>1</v>
      </c>
      <c r="I171" s="188"/>
      <c r="J171" s="13"/>
      <c r="K171" s="13"/>
      <c r="L171" s="184"/>
      <c r="M171" s="189"/>
      <c r="N171" s="190"/>
      <c r="O171" s="190"/>
      <c r="P171" s="190"/>
      <c r="Q171" s="190"/>
      <c r="R171" s="190"/>
      <c r="S171" s="190"/>
      <c r="T171" s="19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6" t="s">
        <v>160</v>
      </c>
      <c r="AU171" s="186" t="s">
        <v>158</v>
      </c>
      <c r="AV171" s="13" t="s">
        <v>85</v>
      </c>
      <c r="AW171" s="13" t="s">
        <v>32</v>
      </c>
      <c r="AX171" s="13" t="s">
        <v>77</v>
      </c>
      <c r="AY171" s="186" t="s">
        <v>150</v>
      </c>
    </row>
    <row r="172" s="14" customFormat="1">
      <c r="A172" s="14"/>
      <c r="B172" s="192"/>
      <c r="C172" s="14"/>
      <c r="D172" s="185" t="s">
        <v>160</v>
      </c>
      <c r="E172" s="193" t="s">
        <v>1</v>
      </c>
      <c r="F172" s="194" t="s">
        <v>381</v>
      </c>
      <c r="G172" s="14"/>
      <c r="H172" s="195">
        <v>40</v>
      </c>
      <c r="I172" s="196"/>
      <c r="J172" s="14"/>
      <c r="K172" s="14"/>
      <c r="L172" s="192"/>
      <c r="M172" s="197"/>
      <c r="N172" s="198"/>
      <c r="O172" s="198"/>
      <c r="P172" s="198"/>
      <c r="Q172" s="198"/>
      <c r="R172" s="198"/>
      <c r="S172" s="198"/>
      <c r="T172" s="19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3" t="s">
        <v>160</v>
      </c>
      <c r="AU172" s="193" t="s">
        <v>158</v>
      </c>
      <c r="AV172" s="14" t="s">
        <v>158</v>
      </c>
      <c r="AW172" s="14" t="s">
        <v>32</v>
      </c>
      <c r="AX172" s="14" t="s">
        <v>77</v>
      </c>
      <c r="AY172" s="193" t="s">
        <v>150</v>
      </c>
    </row>
    <row r="173" s="15" customFormat="1">
      <c r="A173" s="15"/>
      <c r="B173" s="200"/>
      <c r="C173" s="15"/>
      <c r="D173" s="185" t="s">
        <v>160</v>
      </c>
      <c r="E173" s="201" t="s">
        <v>1</v>
      </c>
      <c r="F173" s="202" t="s">
        <v>163</v>
      </c>
      <c r="G173" s="15"/>
      <c r="H173" s="203">
        <v>120</v>
      </c>
      <c r="I173" s="204"/>
      <c r="J173" s="15"/>
      <c r="K173" s="15"/>
      <c r="L173" s="200"/>
      <c r="M173" s="205"/>
      <c r="N173" s="206"/>
      <c r="O173" s="206"/>
      <c r="P173" s="206"/>
      <c r="Q173" s="206"/>
      <c r="R173" s="206"/>
      <c r="S173" s="206"/>
      <c r="T173" s="20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01" t="s">
        <v>160</v>
      </c>
      <c r="AU173" s="201" t="s">
        <v>158</v>
      </c>
      <c r="AV173" s="15" t="s">
        <v>157</v>
      </c>
      <c r="AW173" s="15" t="s">
        <v>32</v>
      </c>
      <c r="AX173" s="15" t="s">
        <v>85</v>
      </c>
      <c r="AY173" s="201" t="s">
        <v>150</v>
      </c>
    </row>
    <row r="174" s="2" customFormat="1" ht="24.15" customHeight="1">
      <c r="A174" s="37"/>
      <c r="B174" s="170"/>
      <c r="C174" s="171" t="s">
        <v>243</v>
      </c>
      <c r="D174" s="171" t="s">
        <v>152</v>
      </c>
      <c r="E174" s="172" t="s">
        <v>1658</v>
      </c>
      <c r="F174" s="173" t="s">
        <v>1659</v>
      </c>
      <c r="G174" s="174" t="s">
        <v>448</v>
      </c>
      <c r="H174" s="175">
        <v>40</v>
      </c>
      <c r="I174" s="176"/>
      <c r="J174" s="177">
        <f>ROUND(I174*H174,2)</f>
        <v>0</v>
      </c>
      <c r="K174" s="173" t="s">
        <v>1</v>
      </c>
      <c r="L174" s="38"/>
      <c r="M174" s="178" t="s">
        <v>1</v>
      </c>
      <c r="N174" s="179" t="s">
        <v>43</v>
      </c>
      <c r="O174" s="76"/>
      <c r="P174" s="180">
        <f>O174*H174</f>
        <v>0</v>
      </c>
      <c r="Q174" s="180">
        <v>0.0004</v>
      </c>
      <c r="R174" s="180">
        <f>Q174*H174</f>
        <v>0.016</v>
      </c>
      <c r="S174" s="180">
        <v>0</v>
      </c>
      <c r="T174" s="18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2" t="s">
        <v>243</v>
      </c>
      <c r="AT174" s="182" t="s">
        <v>152</v>
      </c>
      <c r="AU174" s="182" t="s">
        <v>158</v>
      </c>
      <c r="AY174" s="18" t="s">
        <v>150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158</v>
      </c>
      <c r="BK174" s="183">
        <f>ROUND(I174*H174,2)</f>
        <v>0</v>
      </c>
      <c r="BL174" s="18" t="s">
        <v>243</v>
      </c>
      <c r="BM174" s="182" t="s">
        <v>1660</v>
      </c>
    </row>
    <row r="175" s="2" customFormat="1" ht="24.15" customHeight="1">
      <c r="A175" s="37"/>
      <c r="B175" s="170"/>
      <c r="C175" s="171" t="s">
        <v>248</v>
      </c>
      <c r="D175" s="171" t="s">
        <v>152</v>
      </c>
      <c r="E175" s="172" t="s">
        <v>1661</v>
      </c>
      <c r="F175" s="173" t="s">
        <v>1662</v>
      </c>
      <c r="G175" s="174" t="s">
        <v>448</v>
      </c>
      <c r="H175" s="175">
        <v>50</v>
      </c>
      <c r="I175" s="176"/>
      <c r="J175" s="177">
        <f>ROUND(I175*H175,2)</f>
        <v>0</v>
      </c>
      <c r="K175" s="173" t="s">
        <v>1</v>
      </c>
      <c r="L175" s="38"/>
      <c r="M175" s="178" t="s">
        <v>1</v>
      </c>
      <c r="N175" s="179" t="s">
        <v>43</v>
      </c>
      <c r="O175" s="76"/>
      <c r="P175" s="180">
        <f>O175*H175</f>
        <v>0</v>
      </c>
      <c r="Q175" s="180">
        <v>0.00043</v>
      </c>
      <c r="R175" s="180">
        <f>Q175*H175</f>
        <v>0.0215</v>
      </c>
      <c r="S175" s="180">
        <v>0</v>
      </c>
      <c r="T175" s="18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2" t="s">
        <v>243</v>
      </c>
      <c r="AT175" s="182" t="s">
        <v>152</v>
      </c>
      <c r="AU175" s="182" t="s">
        <v>158</v>
      </c>
      <c r="AY175" s="18" t="s">
        <v>150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158</v>
      </c>
      <c r="BK175" s="183">
        <f>ROUND(I175*H175,2)</f>
        <v>0</v>
      </c>
      <c r="BL175" s="18" t="s">
        <v>243</v>
      </c>
      <c r="BM175" s="182" t="s">
        <v>1663</v>
      </c>
    </row>
    <row r="176" s="2" customFormat="1" ht="24.15" customHeight="1">
      <c r="A176" s="37"/>
      <c r="B176" s="170"/>
      <c r="C176" s="171" t="s">
        <v>256</v>
      </c>
      <c r="D176" s="171" t="s">
        <v>152</v>
      </c>
      <c r="E176" s="172" t="s">
        <v>1664</v>
      </c>
      <c r="F176" s="173" t="s">
        <v>1665</v>
      </c>
      <c r="G176" s="174" t="s">
        <v>448</v>
      </c>
      <c r="H176" s="175">
        <v>25</v>
      </c>
      <c r="I176" s="176"/>
      <c r="J176" s="177">
        <f>ROUND(I176*H176,2)</f>
        <v>0</v>
      </c>
      <c r="K176" s="173" t="s">
        <v>1</v>
      </c>
      <c r="L176" s="38"/>
      <c r="M176" s="178" t="s">
        <v>1</v>
      </c>
      <c r="N176" s="179" t="s">
        <v>43</v>
      </c>
      <c r="O176" s="76"/>
      <c r="P176" s="180">
        <f>O176*H176</f>
        <v>0</v>
      </c>
      <c r="Q176" s="180">
        <v>0.0005</v>
      </c>
      <c r="R176" s="180">
        <f>Q176*H176</f>
        <v>0.0125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243</v>
      </c>
      <c r="AT176" s="182" t="s">
        <v>152</v>
      </c>
      <c r="AU176" s="182" t="s">
        <v>158</v>
      </c>
      <c r="AY176" s="18" t="s">
        <v>150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158</v>
      </c>
      <c r="BK176" s="183">
        <f>ROUND(I176*H176,2)</f>
        <v>0</v>
      </c>
      <c r="BL176" s="18" t="s">
        <v>243</v>
      </c>
      <c r="BM176" s="182" t="s">
        <v>1666</v>
      </c>
    </row>
    <row r="177" s="2" customFormat="1" ht="24.15" customHeight="1">
      <c r="A177" s="37"/>
      <c r="B177" s="170"/>
      <c r="C177" s="171" t="s">
        <v>261</v>
      </c>
      <c r="D177" s="171" t="s">
        <v>152</v>
      </c>
      <c r="E177" s="172" t="s">
        <v>1667</v>
      </c>
      <c r="F177" s="173" t="s">
        <v>1668</v>
      </c>
      <c r="G177" s="174" t="s">
        <v>448</v>
      </c>
      <c r="H177" s="175">
        <v>20</v>
      </c>
      <c r="I177" s="176"/>
      <c r="J177" s="177">
        <f>ROUND(I177*H177,2)</f>
        <v>0</v>
      </c>
      <c r="K177" s="173" t="s">
        <v>1</v>
      </c>
      <c r="L177" s="38"/>
      <c r="M177" s="178" t="s">
        <v>1</v>
      </c>
      <c r="N177" s="179" t="s">
        <v>43</v>
      </c>
      <c r="O177" s="76"/>
      <c r="P177" s="180">
        <f>O177*H177</f>
        <v>0</v>
      </c>
      <c r="Q177" s="180">
        <v>0.00143</v>
      </c>
      <c r="R177" s="180">
        <f>Q177*H177</f>
        <v>0.0286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243</v>
      </c>
      <c r="AT177" s="182" t="s">
        <v>152</v>
      </c>
      <c r="AU177" s="182" t="s">
        <v>158</v>
      </c>
      <c r="AY177" s="18" t="s">
        <v>150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158</v>
      </c>
      <c r="BK177" s="183">
        <f>ROUND(I177*H177,2)</f>
        <v>0</v>
      </c>
      <c r="BL177" s="18" t="s">
        <v>243</v>
      </c>
      <c r="BM177" s="182" t="s">
        <v>1669</v>
      </c>
    </row>
    <row r="178" s="2" customFormat="1" ht="16.5" customHeight="1">
      <c r="A178" s="37"/>
      <c r="B178" s="170"/>
      <c r="C178" s="171" t="s">
        <v>265</v>
      </c>
      <c r="D178" s="171" t="s">
        <v>152</v>
      </c>
      <c r="E178" s="172" t="s">
        <v>1670</v>
      </c>
      <c r="F178" s="173" t="s">
        <v>1671</v>
      </c>
      <c r="G178" s="174" t="s">
        <v>350</v>
      </c>
      <c r="H178" s="175">
        <v>36</v>
      </c>
      <c r="I178" s="176"/>
      <c r="J178" s="177">
        <f>ROUND(I178*H178,2)</f>
        <v>0</v>
      </c>
      <c r="K178" s="173" t="s">
        <v>156</v>
      </c>
      <c r="L178" s="38"/>
      <c r="M178" s="178" t="s">
        <v>1</v>
      </c>
      <c r="N178" s="179" t="s">
        <v>43</v>
      </c>
      <c r="O178" s="76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2" t="s">
        <v>243</v>
      </c>
      <c r="AT178" s="182" t="s">
        <v>152</v>
      </c>
      <c r="AU178" s="182" t="s">
        <v>158</v>
      </c>
      <c r="AY178" s="18" t="s">
        <v>150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8" t="s">
        <v>158</v>
      </c>
      <c r="BK178" s="183">
        <f>ROUND(I178*H178,2)</f>
        <v>0</v>
      </c>
      <c r="BL178" s="18" t="s">
        <v>243</v>
      </c>
      <c r="BM178" s="182" t="s">
        <v>1672</v>
      </c>
    </row>
    <row r="179" s="2" customFormat="1" ht="16.5" customHeight="1">
      <c r="A179" s="37"/>
      <c r="B179" s="170"/>
      <c r="C179" s="171" t="s">
        <v>7</v>
      </c>
      <c r="D179" s="171" t="s">
        <v>152</v>
      </c>
      <c r="E179" s="172" t="s">
        <v>1673</v>
      </c>
      <c r="F179" s="173" t="s">
        <v>1674</v>
      </c>
      <c r="G179" s="174" t="s">
        <v>350</v>
      </c>
      <c r="H179" s="175">
        <v>26</v>
      </c>
      <c r="I179" s="176"/>
      <c r="J179" s="177">
        <f>ROUND(I179*H179,2)</f>
        <v>0</v>
      </c>
      <c r="K179" s="173" t="s">
        <v>156</v>
      </c>
      <c r="L179" s="38"/>
      <c r="M179" s="178" t="s">
        <v>1</v>
      </c>
      <c r="N179" s="179" t="s">
        <v>43</v>
      </c>
      <c r="O179" s="76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243</v>
      </c>
      <c r="AT179" s="182" t="s">
        <v>152</v>
      </c>
      <c r="AU179" s="182" t="s">
        <v>158</v>
      </c>
      <c r="AY179" s="18" t="s">
        <v>150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158</v>
      </c>
      <c r="BK179" s="183">
        <f>ROUND(I179*H179,2)</f>
        <v>0</v>
      </c>
      <c r="BL179" s="18" t="s">
        <v>243</v>
      </c>
      <c r="BM179" s="182" t="s">
        <v>1675</v>
      </c>
    </row>
    <row r="180" s="2" customFormat="1" ht="21.75" customHeight="1">
      <c r="A180" s="37"/>
      <c r="B180" s="170"/>
      <c r="C180" s="171" t="s">
        <v>273</v>
      </c>
      <c r="D180" s="171" t="s">
        <v>152</v>
      </c>
      <c r="E180" s="172" t="s">
        <v>1676</v>
      </c>
      <c r="F180" s="173" t="s">
        <v>1677</v>
      </c>
      <c r="G180" s="174" t="s">
        <v>350</v>
      </c>
      <c r="H180" s="175">
        <v>13</v>
      </c>
      <c r="I180" s="176"/>
      <c r="J180" s="177">
        <f>ROUND(I180*H180,2)</f>
        <v>0</v>
      </c>
      <c r="K180" s="173" t="s">
        <v>156</v>
      </c>
      <c r="L180" s="38"/>
      <c r="M180" s="178" t="s">
        <v>1</v>
      </c>
      <c r="N180" s="179" t="s">
        <v>43</v>
      </c>
      <c r="O180" s="76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2" t="s">
        <v>243</v>
      </c>
      <c r="AT180" s="182" t="s">
        <v>152</v>
      </c>
      <c r="AU180" s="182" t="s">
        <v>158</v>
      </c>
      <c r="AY180" s="18" t="s">
        <v>150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158</v>
      </c>
      <c r="BK180" s="183">
        <f>ROUND(I180*H180,2)</f>
        <v>0</v>
      </c>
      <c r="BL180" s="18" t="s">
        <v>243</v>
      </c>
      <c r="BM180" s="182" t="s">
        <v>1678</v>
      </c>
    </row>
    <row r="181" s="2" customFormat="1" ht="24.15" customHeight="1">
      <c r="A181" s="37"/>
      <c r="B181" s="170"/>
      <c r="C181" s="171" t="s">
        <v>277</v>
      </c>
      <c r="D181" s="171" t="s">
        <v>152</v>
      </c>
      <c r="E181" s="172" t="s">
        <v>1679</v>
      </c>
      <c r="F181" s="173" t="s">
        <v>1680</v>
      </c>
      <c r="G181" s="174" t="s">
        <v>350</v>
      </c>
      <c r="H181" s="175">
        <v>24</v>
      </c>
      <c r="I181" s="176"/>
      <c r="J181" s="177">
        <f>ROUND(I181*H181,2)</f>
        <v>0</v>
      </c>
      <c r="K181" s="173" t="s">
        <v>156</v>
      </c>
      <c r="L181" s="38"/>
      <c r="M181" s="178" t="s">
        <v>1</v>
      </c>
      <c r="N181" s="179" t="s">
        <v>43</v>
      </c>
      <c r="O181" s="76"/>
      <c r="P181" s="180">
        <f>O181*H181</f>
        <v>0</v>
      </c>
      <c r="Q181" s="180">
        <v>0.00022</v>
      </c>
      <c r="R181" s="180">
        <f>Q181*H181</f>
        <v>0.00528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243</v>
      </c>
      <c r="AT181" s="182" t="s">
        <v>152</v>
      </c>
      <c r="AU181" s="182" t="s">
        <v>158</v>
      </c>
      <c r="AY181" s="18" t="s">
        <v>150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158</v>
      </c>
      <c r="BK181" s="183">
        <f>ROUND(I181*H181,2)</f>
        <v>0</v>
      </c>
      <c r="BL181" s="18" t="s">
        <v>243</v>
      </c>
      <c r="BM181" s="182" t="s">
        <v>1681</v>
      </c>
    </row>
    <row r="182" s="2" customFormat="1" ht="33" customHeight="1">
      <c r="A182" s="37"/>
      <c r="B182" s="170"/>
      <c r="C182" s="171" t="s">
        <v>285</v>
      </c>
      <c r="D182" s="171" t="s">
        <v>152</v>
      </c>
      <c r="E182" s="172" t="s">
        <v>1682</v>
      </c>
      <c r="F182" s="173" t="s">
        <v>1683</v>
      </c>
      <c r="G182" s="174" t="s">
        <v>350</v>
      </c>
      <c r="H182" s="175">
        <v>3</v>
      </c>
      <c r="I182" s="176"/>
      <c r="J182" s="177">
        <f>ROUND(I182*H182,2)</f>
        <v>0</v>
      </c>
      <c r="K182" s="173" t="s">
        <v>156</v>
      </c>
      <c r="L182" s="38"/>
      <c r="M182" s="178" t="s">
        <v>1</v>
      </c>
      <c r="N182" s="179" t="s">
        <v>43</v>
      </c>
      <c r="O182" s="76"/>
      <c r="P182" s="180">
        <f>O182*H182</f>
        <v>0</v>
      </c>
      <c r="Q182" s="180">
        <v>0.00296</v>
      </c>
      <c r="R182" s="180">
        <f>Q182*H182</f>
        <v>0.0088799999999999984</v>
      </c>
      <c r="S182" s="180">
        <v>0</v>
      </c>
      <c r="T182" s="18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2" t="s">
        <v>243</v>
      </c>
      <c r="AT182" s="182" t="s">
        <v>152</v>
      </c>
      <c r="AU182" s="182" t="s">
        <v>158</v>
      </c>
      <c r="AY182" s="18" t="s">
        <v>150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158</v>
      </c>
      <c r="BK182" s="183">
        <f>ROUND(I182*H182,2)</f>
        <v>0</v>
      </c>
      <c r="BL182" s="18" t="s">
        <v>243</v>
      </c>
      <c r="BM182" s="182" t="s">
        <v>1684</v>
      </c>
    </row>
    <row r="183" s="2" customFormat="1" ht="16.5" customHeight="1">
      <c r="A183" s="37"/>
      <c r="B183" s="170"/>
      <c r="C183" s="171" t="s">
        <v>290</v>
      </c>
      <c r="D183" s="171" t="s">
        <v>152</v>
      </c>
      <c r="E183" s="172" t="s">
        <v>1685</v>
      </c>
      <c r="F183" s="173" t="s">
        <v>1686</v>
      </c>
      <c r="G183" s="174" t="s">
        <v>350</v>
      </c>
      <c r="H183" s="175">
        <v>6</v>
      </c>
      <c r="I183" s="176"/>
      <c r="J183" s="177">
        <f>ROUND(I183*H183,2)</f>
        <v>0</v>
      </c>
      <c r="K183" s="173" t="s">
        <v>156</v>
      </c>
      <c r="L183" s="38"/>
      <c r="M183" s="178" t="s">
        <v>1</v>
      </c>
      <c r="N183" s="179" t="s">
        <v>43</v>
      </c>
      <c r="O183" s="76"/>
      <c r="P183" s="180">
        <f>O183*H183</f>
        <v>0</v>
      </c>
      <c r="Q183" s="180">
        <v>0.00029</v>
      </c>
      <c r="R183" s="180">
        <f>Q183*H183</f>
        <v>0.00174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243</v>
      </c>
      <c r="AT183" s="182" t="s">
        <v>152</v>
      </c>
      <c r="AU183" s="182" t="s">
        <v>158</v>
      </c>
      <c r="AY183" s="18" t="s">
        <v>150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158</v>
      </c>
      <c r="BK183" s="183">
        <f>ROUND(I183*H183,2)</f>
        <v>0</v>
      </c>
      <c r="BL183" s="18" t="s">
        <v>243</v>
      </c>
      <c r="BM183" s="182" t="s">
        <v>1687</v>
      </c>
    </row>
    <row r="184" s="2" customFormat="1" ht="21.75" customHeight="1">
      <c r="A184" s="37"/>
      <c r="B184" s="170"/>
      <c r="C184" s="171" t="s">
        <v>295</v>
      </c>
      <c r="D184" s="171" t="s">
        <v>152</v>
      </c>
      <c r="E184" s="172" t="s">
        <v>1688</v>
      </c>
      <c r="F184" s="173" t="s">
        <v>1689</v>
      </c>
      <c r="G184" s="174" t="s">
        <v>448</v>
      </c>
      <c r="H184" s="175">
        <v>255</v>
      </c>
      <c r="I184" s="176"/>
      <c r="J184" s="177">
        <f>ROUND(I184*H184,2)</f>
        <v>0</v>
      </c>
      <c r="K184" s="173" t="s">
        <v>156</v>
      </c>
      <c r="L184" s="38"/>
      <c r="M184" s="178" t="s">
        <v>1</v>
      </c>
      <c r="N184" s="179" t="s">
        <v>43</v>
      </c>
      <c r="O184" s="76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2" t="s">
        <v>243</v>
      </c>
      <c r="AT184" s="182" t="s">
        <v>152</v>
      </c>
      <c r="AU184" s="182" t="s">
        <v>158</v>
      </c>
      <c r="AY184" s="18" t="s">
        <v>150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8" t="s">
        <v>158</v>
      </c>
      <c r="BK184" s="183">
        <f>ROUND(I184*H184,2)</f>
        <v>0</v>
      </c>
      <c r="BL184" s="18" t="s">
        <v>243</v>
      </c>
      <c r="BM184" s="182" t="s">
        <v>1690</v>
      </c>
    </row>
    <row r="185" s="2" customFormat="1" ht="16.5" customHeight="1">
      <c r="A185" s="37"/>
      <c r="B185" s="170"/>
      <c r="C185" s="171" t="s">
        <v>301</v>
      </c>
      <c r="D185" s="171" t="s">
        <v>152</v>
      </c>
      <c r="E185" s="172" t="s">
        <v>1691</v>
      </c>
      <c r="F185" s="173" t="s">
        <v>1692</v>
      </c>
      <c r="G185" s="174" t="s">
        <v>246</v>
      </c>
      <c r="H185" s="175">
        <v>1</v>
      </c>
      <c r="I185" s="176"/>
      <c r="J185" s="177">
        <f>ROUND(I185*H185,2)</f>
        <v>0</v>
      </c>
      <c r="K185" s="173" t="s">
        <v>1</v>
      </c>
      <c r="L185" s="38"/>
      <c r="M185" s="178" t="s">
        <v>1</v>
      </c>
      <c r="N185" s="179" t="s">
        <v>43</v>
      </c>
      <c r="O185" s="76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2" t="s">
        <v>243</v>
      </c>
      <c r="AT185" s="182" t="s">
        <v>152</v>
      </c>
      <c r="AU185" s="182" t="s">
        <v>158</v>
      </c>
      <c r="AY185" s="18" t="s">
        <v>150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158</v>
      </c>
      <c r="BK185" s="183">
        <f>ROUND(I185*H185,2)</f>
        <v>0</v>
      </c>
      <c r="BL185" s="18" t="s">
        <v>243</v>
      </c>
      <c r="BM185" s="182" t="s">
        <v>1693</v>
      </c>
    </row>
    <row r="186" s="2" customFormat="1" ht="16.5" customHeight="1">
      <c r="A186" s="37"/>
      <c r="B186" s="170"/>
      <c r="C186" s="171" t="s">
        <v>307</v>
      </c>
      <c r="D186" s="171" t="s">
        <v>152</v>
      </c>
      <c r="E186" s="172" t="s">
        <v>1694</v>
      </c>
      <c r="F186" s="173" t="s">
        <v>1695</v>
      </c>
      <c r="G186" s="174" t="s">
        <v>246</v>
      </c>
      <c r="H186" s="175">
        <v>1</v>
      </c>
      <c r="I186" s="176"/>
      <c r="J186" s="177">
        <f>ROUND(I186*H186,2)</f>
        <v>0</v>
      </c>
      <c r="K186" s="173" t="s">
        <v>1</v>
      </c>
      <c r="L186" s="38"/>
      <c r="M186" s="178" t="s">
        <v>1</v>
      </c>
      <c r="N186" s="179" t="s">
        <v>43</v>
      </c>
      <c r="O186" s="76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2" t="s">
        <v>243</v>
      </c>
      <c r="AT186" s="182" t="s">
        <v>152</v>
      </c>
      <c r="AU186" s="182" t="s">
        <v>158</v>
      </c>
      <c r="AY186" s="18" t="s">
        <v>150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158</v>
      </c>
      <c r="BK186" s="183">
        <f>ROUND(I186*H186,2)</f>
        <v>0</v>
      </c>
      <c r="BL186" s="18" t="s">
        <v>243</v>
      </c>
      <c r="BM186" s="182" t="s">
        <v>1696</v>
      </c>
    </row>
    <row r="187" s="2" customFormat="1" ht="24.15" customHeight="1">
      <c r="A187" s="37"/>
      <c r="B187" s="170"/>
      <c r="C187" s="171" t="s">
        <v>312</v>
      </c>
      <c r="D187" s="171" t="s">
        <v>152</v>
      </c>
      <c r="E187" s="172" t="s">
        <v>1697</v>
      </c>
      <c r="F187" s="173" t="s">
        <v>1698</v>
      </c>
      <c r="G187" s="174" t="s">
        <v>210</v>
      </c>
      <c r="H187" s="175">
        <v>0.25099999999999996</v>
      </c>
      <c r="I187" s="176"/>
      <c r="J187" s="177">
        <f>ROUND(I187*H187,2)</f>
        <v>0</v>
      </c>
      <c r="K187" s="173" t="s">
        <v>156</v>
      </c>
      <c r="L187" s="38"/>
      <c r="M187" s="178" t="s">
        <v>1</v>
      </c>
      <c r="N187" s="179" t="s">
        <v>43</v>
      </c>
      <c r="O187" s="76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2" t="s">
        <v>243</v>
      </c>
      <c r="AT187" s="182" t="s">
        <v>152</v>
      </c>
      <c r="AU187" s="182" t="s">
        <v>158</v>
      </c>
      <c r="AY187" s="18" t="s">
        <v>150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158</v>
      </c>
      <c r="BK187" s="183">
        <f>ROUND(I187*H187,2)</f>
        <v>0</v>
      </c>
      <c r="BL187" s="18" t="s">
        <v>243</v>
      </c>
      <c r="BM187" s="182" t="s">
        <v>1699</v>
      </c>
    </row>
    <row r="188" s="12" customFormat="1" ht="22.8" customHeight="1">
      <c r="A188" s="12"/>
      <c r="B188" s="157"/>
      <c r="C188" s="12"/>
      <c r="D188" s="158" t="s">
        <v>76</v>
      </c>
      <c r="E188" s="168" t="s">
        <v>1700</v>
      </c>
      <c r="F188" s="168" t="s">
        <v>1701</v>
      </c>
      <c r="G188" s="12"/>
      <c r="H188" s="12"/>
      <c r="I188" s="160"/>
      <c r="J188" s="169">
        <f>BK188</f>
        <v>0</v>
      </c>
      <c r="K188" s="12"/>
      <c r="L188" s="157"/>
      <c r="M188" s="162"/>
      <c r="N188" s="163"/>
      <c r="O188" s="163"/>
      <c r="P188" s="164">
        <f>SUM(P189:P218)</f>
        <v>0</v>
      </c>
      <c r="Q188" s="163"/>
      <c r="R188" s="164">
        <f>SUM(R189:R218)</f>
        <v>0.68407000000000008</v>
      </c>
      <c r="S188" s="163"/>
      <c r="T188" s="165">
        <f>SUM(T189:T218)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8" t="s">
        <v>158</v>
      </c>
      <c r="AT188" s="166" t="s">
        <v>76</v>
      </c>
      <c r="AU188" s="166" t="s">
        <v>85</v>
      </c>
      <c r="AY188" s="158" t="s">
        <v>150</v>
      </c>
      <c r="BK188" s="167">
        <f>SUM(BK189:BK218)</f>
        <v>0</v>
      </c>
    </row>
    <row r="189" s="2" customFormat="1" ht="33" customHeight="1">
      <c r="A189" s="37"/>
      <c r="B189" s="170"/>
      <c r="C189" s="171" t="s">
        <v>324</v>
      </c>
      <c r="D189" s="171" t="s">
        <v>152</v>
      </c>
      <c r="E189" s="172" t="s">
        <v>1702</v>
      </c>
      <c r="F189" s="173" t="s">
        <v>1703</v>
      </c>
      <c r="G189" s="174" t="s">
        <v>448</v>
      </c>
      <c r="H189" s="175">
        <v>23</v>
      </c>
      <c r="I189" s="176"/>
      <c r="J189" s="177">
        <f>ROUND(I189*H189,2)</f>
        <v>0</v>
      </c>
      <c r="K189" s="173" t="s">
        <v>156</v>
      </c>
      <c r="L189" s="38"/>
      <c r="M189" s="178" t="s">
        <v>1</v>
      </c>
      <c r="N189" s="179" t="s">
        <v>43</v>
      </c>
      <c r="O189" s="76"/>
      <c r="P189" s="180">
        <f>O189*H189</f>
        <v>0</v>
      </c>
      <c r="Q189" s="180">
        <v>0.0014200000000000002</v>
      </c>
      <c r="R189" s="180">
        <f>Q189*H189</f>
        <v>0.03266</v>
      </c>
      <c r="S189" s="180">
        <v>0</v>
      </c>
      <c r="T189" s="18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2" t="s">
        <v>243</v>
      </c>
      <c r="AT189" s="182" t="s">
        <v>152</v>
      </c>
      <c r="AU189" s="182" t="s">
        <v>158</v>
      </c>
      <c r="AY189" s="18" t="s">
        <v>150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8" t="s">
        <v>158</v>
      </c>
      <c r="BK189" s="183">
        <f>ROUND(I189*H189,2)</f>
        <v>0</v>
      </c>
      <c r="BL189" s="18" t="s">
        <v>243</v>
      </c>
      <c r="BM189" s="182" t="s">
        <v>1704</v>
      </c>
    </row>
    <row r="190" s="13" customFormat="1">
      <c r="A190" s="13"/>
      <c r="B190" s="184"/>
      <c r="C190" s="13"/>
      <c r="D190" s="185" t="s">
        <v>160</v>
      </c>
      <c r="E190" s="186" t="s">
        <v>1</v>
      </c>
      <c r="F190" s="187" t="s">
        <v>1705</v>
      </c>
      <c r="G190" s="13"/>
      <c r="H190" s="186" t="s">
        <v>1</v>
      </c>
      <c r="I190" s="188"/>
      <c r="J190" s="13"/>
      <c r="K190" s="13"/>
      <c r="L190" s="184"/>
      <c r="M190" s="189"/>
      <c r="N190" s="190"/>
      <c r="O190" s="190"/>
      <c r="P190" s="190"/>
      <c r="Q190" s="190"/>
      <c r="R190" s="190"/>
      <c r="S190" s="190"/>
      <c r="T190" s="19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6" t="s">
        <v>160</v>
      </c>
      <c r="AU190" s="186" t="s">
        <v>158</v>
      </c>
      <c r="AV190" s="13" t="s">
        <v>85</v>
      </c>
      <c r="AW190" s="13" t="s">
        <v>32</v>
      </c>
      <c r="AX190" s="13" t="s">
        <v>77</v>
      </c>
      <c r="AY190" s="186" t="s">
        <v>150</v>
      </c>
    </row>
    <row r="191" s="14" customFormat="1">
      <c r="A191" s="14"/>
      <c r="B191" s="192"/>
      <c r="C191" s="14"/>
      <c r="D191" s="185" t="s">
        <v>160</v>
      </c>
      <c r="E191" s="193" t="s">
        <v>1</v>
      </c>
      <c r="F191" s="194" t="s">
        <v>277</v>
      </c>
      <c r="G191" s="14"/>
      <c r="H191" s="195">
        <v>23</v>
      </c>
      <c r="I191" s="196"/>
      <c r="J191" s="14"/>
      <c r="K191" s="14"/>
      <c r="L191" s="192"/>
      <c r="M191" s="197"/>
      <c r="N191" s="198"/>
      <c r="O191" s="198"/>
      <c r="P191" s="198"/>
      <c r="Q191" s="198"/>
      <c r="R191" s="198"/>
      <c r="S191" s="198"/>
      <c r="T191" s="19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3" t="s">
        <v>160</v>
      </c>
      <c r="AU191" s="193" t="s">
        <v>158</v>
      </c>
      <c r="AV191" s="14" t="s">
        <v>158</v>
      </c>
      <c r="AW191" s="14" t="s">
        <v>32</v>
      </c>
      <c r="AX191" s="14" t="s">
        <v>77</v>
      </c>
      <c r="AY191" s="193" t="s">
        <v>150</v>
      </c>
    </row>
    <row r="192" s="15" customFormat="1">
      <c r="A192" s="15"/>
      <c r="B192" s="200"/>
      <c r="C192" s="15"/>
      <c r="D192" s="185" t="s">
        <v>160</v>
      </c>
      <c r="E192" s="201" t="s">
        <v>1</v>
      </c>
      <c r="F192" s="202" t="s">
        <v>163</v>
      </c>
      <c r="G192" s="15"/>
      <c r="H192" s="203">
        <v>23</v>
      </c>
      <c r="I192" s="204"/>
      <c r="J192" s="15"/>
      <c r="K192" s="15"/>
      <c r="L192" s="200"/>
      <c r="M192" s="205"/>
      <c r="N192" s="206"/>
      <c r="O192" s="206"/>
      <c r="P192" s="206"/>
      <c r="Q192" s="206"/>
      <c r="R192" s="206"/>
      <c r="S192" s="206"/>
      <c r="T192" s="20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01" t="s">
        <v>160</v>
      </c>
      <c r="AU192" s="201" t="s">
        <v>158</v>
      </c>
      <c r="AV192" s="15" t="s">
        <v>157</v>
      </c>
      <c r="AW192" s="15" t="s">
        <v>32</v>
      </c>
      <c r="AX192" s="15" t="s">
        <v>85</v>
      </c>
      <c r="AY192" s="201" t="s">
        <v>150</v>
      </c>
    </row>
    <row r="193" s="2" customFormat="1" ht="24.15" customHeight="1">
      <c r="A193" s="37"/>
      <c r="B193" s="170"/>
      <c r="C193" s="171" t="s">
        <v>333</v>
      </c>
      <c r="D193" s="171" t="s">
        <v>152</v>
      </c>
      <c r="E193" s="172" t="s">
        <v>1706</v>
      </c>
      <c r="F193" s="173" t="s">
        <v>1707</v>
      </c>
      <c r="G193" s="174" t="s">
        <v>448</v>
      </c>
      <c r="H193" s="175">
        <v>290</v>
      </c>
      <c r="I193" s="176"/>
      <c r="J193" s="177">
        <f>ROUND(I193*H193,2)</f>
        <v>0</v>
      </c>
      <c r="K193" s="173" t="s">
        <v>156</v>
      </c>
      <c r="L193" s="38"/>
      <c r="M193" s="178" t="s">
        <v>1</v>
      </c>
      <c r="N193" s="179" t="s">
        <v>43</v>
      </c>
      <c r="O193" s="76"/>
      <c r="P193" s="180">
        <f>O193*H193</f>
        <v>0</v>
      </c>
      <c r="Q193" s="180">
        <v>0.00115</v>
      </c>
      <c r="R193" s="180">
        <f>Q193*H193</f>
        <v>0.3335</v>
      </c>
      <c r="S193" s="180">
        <v>0</v>
      </c>
      <c r="T193" s="18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2" t="s">
        <v>243</v>
      </c>
      <c r="AT193" s="182" t="s">
        <v>152</v>
      </c>
      <c r="AU193" s="182" t="s">
        <v>158</v>
      </c>
      <c r="AY193" s="18" t="s">
        <v>150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158</v>
      </c>
      <c r="BK193" s="183">
        <f>ROUND(I193*H193,2)</f>
        <v>0</v>
      </c>
      <c r="BL193" s="18" t="s">
        <v>243</v>
      </c>
      <c r="BM193" s="182" t="s">
        <v>1708</v>
      </c>
    </row>
    <row r="194" s="13" customFormat="1">
      <c r="A194" s="13"/>
      <c r="B194" s="184"/>
      <c r="C194" s="13"/>
      <c r="D194" s="185" t="s">
        <v>160</v>
      </c>
      <c r="E194" s="186" t="s">
        <v>1</v>
      </c>
      <c r="F194" s="187" t="s">
        <v>1709</v>
      </c>
      <c r="G194" s="13"/>
      <c r="H194" s="186" t="s">
        <v>1</v>
      </c>
      <c r="I194" s="188"/>
      <c r="J194" s="13"/>
      <c r="K194" s="13"/>
      <c r="L194" s="184"/>
      <c r="M194" s="189"/>
      <c r="N194" s="190"/>
      <c r="O194" s="190"/>
      <c r="P194" s="190"/>
      <c r="Q194" s="190"/>
      <c r="R194" s="190"/>
      <c r="S194" s="190"/>
      <c r="T194" s="19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6" t="s">
        <v>160</v>
      </c>
      <c r="AU194" s="186" t="s">
        <v>158</v>
      </c>
      <c r="AV194" s="13" t="s">
        <v>85</v>
      </c>
      <c r="AW194" s="13" t="s">
        <v>32</v>
      </c>
      <c r="AX194" s="13" t="s">
        <v>77</v>
      </c>
      <c r="AY194" s="186" t="s">
        <v>150</v>
      </c>
    </row>
    <row r="195" s="14" customFormat="1">
      <c r="A195" s="14"/>
      <c r="B195" s="192"/>
      <c r="C195" s="14"/>
      <c r="D195" s="185" t="s">
        <v>160</v>
      </c>
      <c r="E195" s="193" t="s">
        <v>1</v>
      </c>
      <c r="F195" s="194" t="s">
        <v>1710</v>
      </c>
      <c r="G195" s="14"/>
      <c r="H195" s="195">
        <v>290</v>
      </c>
      <c r="I195" s="196"/>
      <c r="J195" s="14"/>
      <c r="K195" s="14"/>
      <c r="L195" s="192"/>
      <c r="M195" s="197"/>
      <c r="N195" s="198"/>
      <c r="O195" s="198"/>
      <c r="P195" s="198"/>
      <c r="Q195" s="198"/>
      <c r="R195" s="198"/>
      <c r="S195" s="198"/>
      <c r="T195" s="19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3" t="s">
        <v>160</v>
      </c>
      <c r="AU195" s="193" t="s">
        <v>158</v>
      </c>
      <c r="AV195" s="14" t="s">
        <v>158</v>
      </c>
      <c r="AW195" s="14" t="s">
        <v>32</v>
      </c>
      <c r="AX195" s="14" t="s">
        <v>77</v>
      </c>
      <c r="AY195" s="193" t="s">
        <v>150</v>
      </c>
    </row>
    <row r="196" s="15" customFormat="1">
      <c r="A196" s="15"/>
      <c r="B196" s="200"/>
      <c r="C196" s="15"/>
      <c r="D196" s="185" t="s">
        <v>160</v>
      </c>
      <c r="E196" s="201" t="s">
        <v>1</v>
      </c>
      <c r="F196" s="202" t="s">
        <v>163</v>
      </c>
      <c r="G196" s="15"/>
      <c r="H196" s="203">
        <v>290</v>
      </c>
      <c r="I196" s="204"/>
      <c r="J196" s="15"/>
      <c r="K196" s="15"/>
      <c r="L196" s="200"/>
      <c r="M196" s="205"/>
      <c r="N196" s="206"/>
      <c r="O196" s="206"/>
      <c r="P196" s="206"/>
      <c r="Q196" s="206"/>
      <c r="R196" s="206"/>
      <c r="S196" s="206"/>
      <c r="T196" s="20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01" t="s">
        <v>160</v>
      </c>
      <c r="AU196" s="201" t="s">
        <v>158</v>
      </c>
      <c r="AV196" s="15" t="s">
        <v>157</v>
      </c>
      <c r="AW196" s="15" t="s">
        <v>32</v>
      </c>
      <c r="AX196" s="15" t="s">
        <v>85</v>
      </c>
      <c r="AY196" s="201" t="s">
        <v>150</v>
      </c>
    </row>
    <row r="197" s="2" customFormat="1" ht="24.15" customHeight="1">
      <c r="A197" s="37"/>
      <c r="B197" s="170"/>
      <c r="C197" s="171" t="s">
        <v>342</v>
      </c>
      <c r="D197" s="171" t="s">
        <v>152</v>
      </c>
      <c r="E197" s="172" t="s">
        <v>1711</v>
      </c>
      <c r="F197" s="173" t="s">
        <v>1712</v>
      </c>
      <c r="G197" s="174" t="s">
        <v>448</v>
      </c>
      <c r="H197" s="175">
        <v>50</v>
      </c>
      <c r="I197" s="176"/>
      <c r="J197" s="177">
        <f>ROUND(I197*H197,2)</f>
        <v>0</v>
      </c>
      <c r="K197" s="173" t="s">
        <v>156</v>
      </c>
      <c r="L197" s="38"/>
      <c r="M197" s="178" t="s">
        <v>1</v>
      </c>
      <c r="N197" s="179" t="s">
        <v>43</v>
      </c>
      <c r="O197" s="76"/>
      <c r="P197" s="180">
        <f>O197*H197</f>
        <v>0</v>
      </c>
      <c r="Q197" s="180">
        <v>0.0013</v>
      </c>
      <c r="R197" s="180">
        <f>Q197*H197</f>
        <v>0.065</v>
      </c>
      <c r="S197" s="180">
        <v>0</v>
      </c>
      <c r="T197" s="18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2" t="s">
        <v>243</v>
      </c>
      <c r="AT197" s="182" t="s">
        <v>152</v>
      </c>
      <c r="AU197" s="182" t="s">
        <v>158</v>
      </c>
      <c r="AY197" s="18" t="s">
        <v>150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158</v>
      </c>
      <c r="BK197" s="183">
        <f>ROUND(I197*H197,2)</f>
        <v>0</v>
      </c>
      <c r="BL197" s="18" t="s">
        <v>243</v>
      </c>
      <c r="BM197" s="182" t="s">
        <v>1713</v>
      </c>
    </row>
    <row r="198" s="13" customFormat="1">
      <c r="A198" s="13"/>
      <c r="B198" s="184"/>
      <c r="C198" s="13"/>
      <c r="D198" s="185" t="s">
        <v>160</v>
      </c>
      <c r="E198" s="186" t="s">
        <v>1</v>
      </c>
      <c r="F198" s="187" t="s">
        <v>1714</v>
      </c>
      <c r="G198" s="13"/>
      <c r="H198" s="186" t="s">
        <v>1</v>
      </c>
      <c r="I198" s="188"/>
      <c r="J198" s="13"/>
      <c r="K198" s="13"/>
      <c r="L198" s="184"/>
      <c r="M198" s="189"/>
      <c r="N198" s="190"/>
      <c r="O198" s="190"/>
      <c r="P198" s="190"/>
      <c r="Q198" s="190"/>
      <c r="R198" s="190"/>
      <c r="S198" s="190"/>
      <c r="T198" s="19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6" t="s">
        <v>160</v>
      </c>
      <c r="AU198" s="186" t="s">
        <v>158</v>
      </c>
      <c r="AV198" s="13" t="s">
        <v>85</v>
      </c>
      <c r="AW198" s="13" t="s">
        <v>32</v>
      </c>
      <c r="AX198" s="13" t="s">
        <v>77</v>
      </c>
      <c r="AY198" s="186" t="s">
        <v>150</v>
      </c>
    </row>
    <row r="199" s="14" customFormat="1">
      <c r="A199" s="14"/>
      <c r="B199" s="192"/>
      <c r="C199" s="14"/>
      <c r="D199" s="185" t="s">
        <v>160</v>
      </c>
      <c r="E199" s="193" t="s">
        <v>1</v>
      </c>
      <c r="F199" s="194" t="s">
        <v>438</v>
      </c>
      <c r="G199" s="14"/>
      <c r="H199" s="195">
        <v>50</v>
      </c>
      <c r="I199" s="196"/>
      <c r="J199" s="14"/>
      <c r="K199" s="14"/>
      <c r="L199" s="192"/>
      <c r="M199" s="197"/>
      <c r="N199" s="198"/>
      <c r="O199" s="198"/>
      <c r="P199" s="198"/>
      <c r="Q199" s="198"/>
      <c r="R199" s="198"/>
      <c r="S199" s="198"/>
      <c r="T199" s="19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3" t="s">
        <v>160</v>
      </c>
      <c r="AU199" s="193" t="s">
        <v>158</v>
      </c>
      <c r="AV199" s="14" t="s">
        <v>158</v>
      </c>
      <c r="AW199" s="14" t="s">
        <v>32</v>
      </c>
      <c r="AX199" s="14" t="s">
        <v>77</v>
      </c>
      <c r="AY199" s="193" t="s">
        <v>150</v>
      </c>
    </row>
    <row r="200" s="15" customFormat="1">
      <c r="A200" s="15"/>
      <c r="B200" s="200"/>
      <c r="C200" s="15"/>
      <c r="D200" s="185" t="s">
        <v>160</v>
      </c>
      <c r="E200" s="201" t="s">
        <v>1</v>
      </c>
      <c r="F200" s="202" t="s">
        <v>163</v>
      </c>
      <c r="G200" s="15"/>
      <c r="H200" s="203">
        <v>50</v>
      </c>
      <c r="I200" s="204"/>
      <c r="J200" s="15"/>
      <c r="K200" s="15"/>
      <c r="L200" s="200"/>
      <c r="M200" s="205"/>
      <c r="N200" s="206"/>
      <c r="O200" s="206"/>
      <c r="P200" s="206"/>
      <c r="Q200" s="206"/>
      <c r="R200" s="206"/>
      <c r="S200" s="206"/>
      <c r="T200" s="20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01" t="s">
        <v>160</v>
      </c>
      <c r="AU200" s="201" t="s">
        <v>158</v>
      </c>
      <c r="AV200" s="15" t="s">
        <v>157</v>
      </c>
      <c r="AW200" s="15" t="s">
        <v>32</v>
      </c>
      <c r="AX200" s="15" t="s">
        <v>85</v>
      </c>
      <c r="AY200" s="201" t="s">
        <v>150</v>
      </c>
    </row>
    <row r="201" s="2" customFormat="1" ht="24.15" customHeight="1">
      <c r="A201" s="37"/>
      <c r="B201" s="170"/>
      <c r="C201" s="171" t="s">
        <v>347</v>
      </c>
      <c r="D201" s="171" t="s">
        <v>152</v>
      </c>
      <c r="E201" s="172" t="s">
        <v>1715</v>
      </c>
      <c r="F201" s="173" t="s">
        <v>1716</v>
      </c>
      <c r="G201" s="174" t="s">
        <v>448</v>
      </c>
      <c r="H201" s="175">
        <v>40</v>
      </c>
      <c r="I201" s="176"/>
      <c r="J201" s="177">
        <f>ROUND(I201*H201,2)</f>
        <v>0</v>
      </c>
      <c r="K201" s="173" t="s">
        <v>156</v>
      </c>
      <c r="L201" s="38"/>
      <c r="M201" s="178" t="s">
        <v>1</v>
      </c>
      <c r="N201" s="179" t="s">
        <v>43</v>
      </c>
      <c r="O201" s="76"/>
      <c r="P201" s="180">
        <f>O201*H201</f>
        <v>0</v>
      </c>
      <c r="Q201" s="180">
        <v>0.0025500000000000004</v>
      </c>
      <c r="R201" s="180">
        <f>Q201*H201</f>
        <v>0.10200000000000002</v>
      </c>
      <c r="S201" s="180">
        <v>0</v>
      </c>
      <c r="T201" s="18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2" t="s">
        <v>243</v>
      </c>
      <c r="AT201" s="182" t="s">
        <v>152</v>
      </c>
      <c r="AU201" s="182" t="s">
        <v>158</v>
      </c>
      <c r="AY201" s="18" t="s">
        <v>150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8" t="s">
        <v>158</v>
      </c>
      <c r="BK201" s="183">
        <f>ROUND(I201*H201,2)</f>
        <v>0</v>
      </c>
      <c r="BL201" s="18" t="s">
        <v>243</v>
      </c>
      <c r="BM201" s="182" t="s">
        <v>1717</v>
      </c>
    </row>
    <row r="202" s="13" customFormat="1">
      <c r="A202" s="13"/>
      <c r="B202" s="184"/>
      <c r="C202" s="13"/>
      <c r="D202" s="185" t="s">
        <v>160</v>
      </c>
      <c r="E202" s="186" t="s">
        <v>1</v>
      </c>
      <c r="F202" s="187" t="s">
        <v>1718</v>
      </c>
      <c r="G202" s="13"/>
      <c r="H202" s="186" t="s">
        <v>1</v>
      </c>
      <c r="I202" s="188"/>
      <c r="J202" s="13"/>
      <c r="K202" s="13"/>
      <c r="L202" s="184"/>
      <c r="M202" s="189"/>
      <c r="N202" s="190"/>
      <c r="O202" s="190"/>
      <c r="P202" s="190"/>
      <c r="Q202" s="190"/>
      <c r="R202" s="190"/>
      <c r="S202" s="190"/>
      <c r="T202" s="19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6" t="s">
        <v>160</v>
      </c>
      <c r="AU202" s="186" t="s">
        <v>158</v>
      </c>
      <c r="AV202" s="13" t="s">
        <v>85</v>
      </c>
      <c r="AW202" s="13" t="s">
        <v>32</v>
      </c>
      <c r="AX202" s="13" t="s">
        <v>77</v>
      </c>
      <c r="AY202" s="186" t="s">
        <v>150</v>
      </c>
    </row>
    <row r="203" s="14" customFormat="1">
      <c r="A203" s="14"/>
      <c r="B203" s="192"/>
      <c r="C203" s="14"/>
      <c r="D203" s="185" t="s">
        <v>160</v>
      </c>
      <c r="E203" s="193" t="s">
        <v>1</v>
      </c>
      <c r="F203" s="194" t="s">
        <v>381</v>
      </c>
      <c r="G203" s="14"/>
      <c r="H203" s="195">
        <v>40</v>
      </c>
      <c r="I203" s="196"/>
      <c r="J203" s="14"/>
      <c r="K203" s="14"/>
      <c r="L203" s="192"/>
      <c r="M203" s="197"/>
      <c r="N203" s="198"/>
      <c r="O203" s="198"/>
      <c r="P203" s="198"/>
      <c r="Q203" s="198"/>
      <c r="R203" s="198"/>
      <c r="S203" s="198"/>
      <c r="T203" s="19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3" t="s">
        <v>160</v>
      </c>
      <c r="AU203" s="193" t="s">
        <v>158</v>
      </c>
      <c r="AV203" s="14" t="s">
        <v>158</v>
      </c>
      <c r="AW203" s="14" t="s">
        <v>32</v>
      </c>
      <c r="AX203" s="14" t="s">
        <v>77</v>
      </c>
      <c r="AY203" s="193" t="s">
        <v>150</v>
      </c>
    </row>
    <row r="204" s="15" customFormat="1">
      <c r="A204" s="15"/>
      <c r="B204" s="200"/>
      <c r="C204" s="15"/>
      <c r="D204" s="185" t="s">
        <v>160</v>
      </c>
      <c r="E204" s="201" t="s">
        <v>1</v>
      </c>
      <c r="F204" s="202" t="s">
        <v>163</v>
      </c>
      <c r="G204" s="15"/>
      <c r="H204" s="203">
        <v>40</v>
      </c>
      <c r="I204" s="204"/>
      <c r="J204" s="15"/>
      <c r="K204" s="15"/>
      <c r="L204" s="200"/>
      <c r="M204" s="205"/>
      <c r="N204" s="206"/>
      <c r="O204" s="206"/>
      <c r="P204" s="206"/>
      <c r="Q204" s="206"/>
      <c r="R204" s="206"/>
      <c r="S204" s="206"/>
      <c r="T204" s="20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01" t="s">
        <v>160</v>
      </c>
      <c r="AU204" s="201" t="s">
        <v>158</v>
      </c>
      <c r="AV204" s="15" t="s">
        <v>157</v>
      </c>
      <c r="AW204" s="15" t="s">
        <v>32</v>
      </c>
      <c r="AX204" s="15" t="s">
        <v>85</v>
      </c>
      <c r="AY204" s="201" t="s">
        <v>150</v>
      </c>
    </row>
    <row r="205" s="2" customFormat="1" ht="37.8" customHeight="1">
      <c r="A205" s="37"/>
      <c r="B205" s="170"/>
      <c r="C205" s="171" t="s">
        <v>352</v>
      </c>
      <c r="D205" s="171" t="s">
        <v>152</v>
      </c>
      <c r="E205" s="172" t="s">
        <v>1719</v>
      </c>
      <c r="F205" s="173" t="s">
        <v>1720</v>
      </c>
      <c r="G205" s="174" t="s">
        <v>448</v>
      </c>
      <c r="H205" s="175">
        <v>380</v>
      </c>
      <c r="I205" s="176"/>
      <c r="J205" s="177">
        <f>ROUND(I205*H205,2)</f>
        <v>0</v>
      </c>
      <c r="K205" s="173" t="s">
        <v>156</v>
      </c>
      <c r="L205" s="38"/>
      <c r="M205" s="178" t="s">
        <v>1</v>
      </c>
      <c r="N205" s="179" t="s">
        <v>43</v>
      </c>
      <c r="O205" s="76"/>
      <c r="P205" s="180">
        <f>O205*H205</f>
        <v>0</v>
      </c>
      <c r="Q205" s="180">
        <v>0.0001</v>
      </c>
      <c r="R205" s="180">
        <f>Q205*H205</f>
        <v>0.038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243</v>
      </c>
      <c r="AT205" s="182" t="s">
        <v>152</v>
      </c>
      <c r="AU205" s="182" t="s">
        <v>158</v>
      </c>
      <c r="AY205" s="18" t="s">
        <v>150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158</v>
      </c>
      <c r="BK205" s="183">
        <f>ROUND(I205*H205,2)</f>
        <v>0</v>
      </c>
      <c r="BL205" s="18" t="s">
        <v>243</v>
      </c>
      <c r="BM205" s="182" t="s">
        <v>1721</v>
      </c>
    </row>
    <row r="206" s="2" customFormat="1" ht="16.5" customHeight="1">
      <c r="A206" s="37"/>
      <c r="B206" s="170"/>
      <c r="C206" s="171" t="s">
        <v>356</v>
      </c>
      <c r="D206" s="171" t="s">
        <v>152</v>
      </c>
      <c r="E206" s="172" t="s">
        <v>1722</v>
      </c>
      <c r="F206" s="173" t="s">
        <v>1723</v>
      </c>
      <c r="G206" s="174" t="s">
        <v>350</v>
      </c>
      <c r="H206" s="175">
        <v>150</v>
      </c>
      <c r="I206" s="176"/>
      <c r="J206" s="177">
        <f>ROUND(I206*H206,2)</f>
        <v>0</v>
      </c>
      <c r="K206" s="173" t="s">
        <v>156</v>
      </c>
      <c r="L206" s="38"/>
      <c r="M206" s="178" t="s">
        <v>1</v>
      </c>
      <c r="N206" s="179" t="s">
        <v>43</v>
      </c>
      <c r="O206" s="76"/>
      <c r="P206" s="180">
        <f>O206*H206</f>
        <v>0</v>
      </c>
      <c r="Q206" s="180">
        <v>0</v>
      </c>
      <c r="R206" s="180">
        <f>Q206*H206</f>
        <v>0</v>
      </c>
      <c r="S206" s="180">
        <v>0</v>
      </c>
      <c r="T206" s="18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2" t="s">
        <v>243</v>
      </c>
      <c r="AT206" s="182" t="s">
        <v>152</v>
      </c>
      <c r="AU206" s="182" t="s">
        <v>158</v>
      </c>
      <c r="AY206" s="18" t="s">
        <v>150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8" t="s">
        <v>158</v>
      </c>
      <c r="BK206" s="183">
        <f>ROUND(I206*H206,2)</f>
        <v>0</v>
      </c>
      <c r="BL206" s="18" t="s">
        <v>243</v>
      </c>
      <c r="BM206" s="182" t="s">
        <v>1724</v>
      </c>
    </row>
    <row r="207" s="2" customFormat="1" ht="21.75" customHeight="1">
      <c r="A207" s="37"/>
      <c r="B207" s="170"/>
      <c r="C207" s="171" t="s">
        <v>360</v>
      </c>
      <c r="D207" s="171" t="s">
        <v>152</v>
      </c>
      <c r="E207" s="172" t="s">
        <v>1725</v>
      </c>
      <c r="F207" s="173" t="s">
        <v>1726</v>
      </c>
      <c r="G207" s="174" t="s">
        <v>350</v>
      </c>
      <c r="H207" s="175">
        <v>62</v>
      </c>
      <c r="I207" s="176"/>
      <c r="J207" s="177">
        <f>ROUND(I207*H207,2)</f>
        <v>0</v>
      </c>
      <c r="K207" s="173" t="s">
        <v>156</v>
      </c>
      <c r="L207" s="38"/>
      <c r="M207" s="178" t="s">
        <v>1</v>
      </c>
      <c r="N207" s="179" t="s">
        <v>43</v>
      </c>
      <c r="O207" s="76"/>
      <c r="P207" s="180">
        <f>O207*H207</f>
        <v>0</v>
      </c>
      <c r="Q207" s="180">
        <v>0.00022</v>
      </c>
      <c r="R207" s="180">
        <f>Q207*H207</f>
        <v>0.01364</v>
      </c>
      <c r="S207" s="180">
        <v>0</v>
      </c>
      <c r="T207" s="18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2" t="s">
        <v>243</v>
      </c>
      <c r="AT207" s="182" t="s">
        <v>152</v>
      </c>
      <c r="AU207" s="182" t="s">
        <v>158</v>
      </c>
      <c r="AY207" s="18" t="s">
        <v>150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8" t="s">
        <v>158</v>
      </c>
      <c r="BK207" s="183">
        <f>ROUND(I207*H207,2)</f>
        <v>0</v>
      </c>
      <c r="BL207" s="18" t="s">
        <v>243</v>
      </c>
      <c r="BM207" s="182" t="s">
        <v>1727</v>
      </c>
    </row>
    <row r="208" s="2" customFormat="1" ht="16.5" customHeight="1">
      <c r="A208" s="37"/>
      <c r="B208" s="170"/>
      <c r="C208" s="171" t="s">
        <v>367</v>
      </c>
      <c r="D208" s="171" t="s">
        <v>152</v>
      </c>
      <c r="E208" s="172" t="s">
        <v>1728</v>
      </c>
      <c r="F208" s="173" t="s">
        <v>1729</v>
      </c>
      <c r="G208" s="174" t="s">
        <v>1730</v>
      </c>
      <c r="H208" s="175">
        <v>38</v>
      </c>
      <c r="I208" s="176"/>
      <c r="J208" s="177">
        <f>ROUND(I208*H208,2)</f>
        <v>0</v>
      </c>
      <c r="K208" s="173" t="s">
        <v>156</v>
      </c>
      <c r="L208" s="38"/>
      <c r="M208" s="178" t="s">
        <v>1</v>
      </c>
      <c r="N208" s="179" t="s">
        <v>43</v>
      </c>
      <c r="O208" s="76"/>
      <c r="P208" s="180">
        <f>O208*H208</f>
        <v>0</v>
      </c>
      <c r="Q208" s="180">
        <v>0.00043</v>
      </c>
      <c r="R208" s="180">
        <f>Q208*H208</f>
        <v>0.016340000000000002</v>
      </c>
      <c r="S208" s="180">
        <v>0</v>
      </c>
      <c r="T208" s="1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2" t="s">
        <v>243</v>
      </c>
      <c r="AT208" s="182" t="s">
        <v>152</v>
      </c>
      <c r="AU208" s="182" t="s">
        <v>158</v>
      </c>
      <c r="AY208" s="18" t="s">
        <v>150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158</v>
      </c>
      <c r="BK208" s="183">
        <f>ROUND(I208*H208,2)</f>
        <v>0</v>
      </c>
      <c r="BL208" s="18" t="s">
        <v>243</v>
      </c>
      <c r="BM208" s="182" t="s">
        <v>1731</v>
      </c>
    </row>
    <row r="209" s="2" customFormat="1" ht="16.5" customHeight="1">
      <c r="A209" s="37"/>
      <c r="B209" s="170"/>
      <c r="C209" s="171" t="s">
        <v>372</v>
      </c>
      <c r="D209" s="171" t="s">
        <v>152</v>
      </c>
      <c r="E209" s="172" t="s">
        <v>1732</v>
      </c>
      <c r="F209" s="173" t="s">
        <v>1733</v>
      </c>
      <c r="G209" s="174" t="s">
        <v>350</v>
      </c>
      <c r="H209" s="175">
        <v>150</v>
      </c>
      <c r="I209" s="176"/>
      <c r="J209" s="177">
        <f>ROUND(I209*H209,2)</f>
        <v>0</v>
      </c>
      <c r="K209" s="173" t="s">
        <v>156</v>
      </c>
      <c r="L209" s="38"/>
      <c r="M209" s="178" t="s">
        <v>1</v>
      </c>
      <c r="N209" s="179" t="s">
        <v>43</v>
      </c>
      <c r="O209" s="76"/>
      <c r="P209" s="180">
        <f>O209*H209</f>
        <v>0</v>
      </c>
      <c r="Q209" s="180">
        <v>0.00029</v>
      </c>
      <c r="R209" s="180">
        <f>Q209*H209</f>
        <v>0.0435</v>
      </c>
      <c r="S209" s="180">
        <v>0</v>
      </c>
      <c r="T209" s="18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2" t="s">
        <v>243</v>
      </c>
      <c r="AT209" s="182" t="s">
        <v>152</v>
      </c>
      <c r="AU209" s="182" t="s">
        <v>158</v>
      </c>
      <c r="AY209" s="18" t="s">
        <v>150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8" t="s">
        <v>158</v>
      </c>
      <c r="BK209" s="183">
        <f>ROUND(I209*H209,2)</f>
        <v>0</v>
      </c>
      <c r="BL209" s="18" t="s">
        <v>243</v>
      </c>
      <c r="BM209" s="182" t="s">
        <v>1734</v>
      </c>
    </row>
    <row r="210" s="2" customFormat="1" ht="16.5" customHeight="1">
      <c r="A210" s="37"/>
      <c r="B210" s="170"/>
      <c r="C210" s="171" t="s">
        <v>376</v>
      </c>
      <c r="D210" s="171" t="s">
        <v>152</v>
      </c>
      <c r="E210" s="172" t="s">
        <v>1735</v>
      </c>
      <c r="F210" s="173" t="s">
        <v>1736</v>
      </c>
      <c r="G210" s="174" t="s">
        <v>350</v>
      </c>
      <c r="H210" s="175">
        <v>4</v>
      </c>
      <c r="I210" s="176"/>
      <c r="J210" s="177">
        <f>ROUND(I210*H210,2)</f>
        <v>0</v>
      </c>
      <c r="K210" s="173" t="s">
        <v>156</v>
      </c>
      <c r="L210" s="38"/>
      <c r="M210" s="178" t="s">
        <v>1</v>
      </c>
      <c r="N210" s="179" t="s">
        <v>43</v>
      </c>
      <c r="O210" s="76"/>
      <c r="P210" s="180">
        <f>O210*H210</f>
        <v>0</v>
      </c>
      <c r="Q210" s="180">
        <v>0.00095</v>
      </c>
      <c r="R210" s="180">
        <f>Q210*H210</f>
        <v>0.0038</v>
      </c>
      <c r="S210" s="180">
        <v>0</v>
      </c>
      <c r="T210" s="18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2" t="s">
        <v>243</v>
      </c>
      <c r="AT210" s="182" t="s">
        <v>152</v>
      </c>
      <c r="AU210" s="182" t="s">
        <v>158</v>
      </c>
      <c r="AY210" s="18" t="s">
        <v>150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8" t="s">
        <v>158</v>
      </c>
      <c r="BK210" s="183">
        <f>ROUND(I210*H210,2)</f>
        <v>0</v>
      </c>
      <c r="BL210" s="18" t="s">
        <v>243</v>
      </c>
      <c r="BM210" s="182" t="s">
        <v>1737</v>
      </c>
    </row>
    <row r="211" s="2" customFormat="1" ht="33" customHeight="1">
      <c r="A211" s="37"/>
      <c r="B211" s="170"/>
      <c r="C211" s="171" t="s">
        <v>381</v>
      </c>
      <c r="D211" s="171" t="s">
        <v>152</v>
      </c>
      <c r="E211" s="172" t="s">
        <v>1738</v>
      </c>
      <c r="F211" s="173" t="s">
        <v>1739</v>
      </c>
      <c r="G211" s="174" t="s">
        <v>350</v>
      </c>
      <c r="H211" s="175">
        <v>13</v>
      </c>
      <c r="I211" s="176"/>
      <c r="J211" s="177">
        <f>ROUND(I211*H211,2)</f>
        <v>0</v>
      </c>
      <c r="K211" s="173" t="s">
        <v>156</v>
      </c>
      <c r="L211" s="38"/>
      <c r="M211" s="178" t="s">
        <v>1</v>
      </c>
      <c r="N211" s="179" t="s">
        <v>43</v>
      </c>
      <c r="O211" s="76"/>
      <c r="P211" s="180">
        <f>O211*H211</f>
        <v>0</v>
      </c>
      <c r="Q211" s="180">
        <v>0.00151</v>
      </c>
      <c r="R211" s="180">
        <f>Q211*H211</f>
        <v>0.01963</v>
      </c>
      <c r="S211" s="180">
        <v>0</v>
      </c>
      <c r="T211" s="18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2" t="s">
        <v>243</v>
      </c>
      <c r="AT211" s="182" t="s">
        <v>152</v>
      </c>
      <c r="AU211" s="182" t="s">
        <v>158</v>
      </c>
      <c r="AY211" s="18" t="s">
        <v>150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8" t="s">
        <v>158</v>
      </c>
      <c r="BK211" s="183">
        <f>ROUND(I211*H211,2)</f>
        <v>0</v>
      </c>
      <c r="BL211" s="18" t="s">
        <v>243</v>
      </c>
      <c r="BM211" s="182" t="s">
        <v>1740</v>
      </c>
    </row>
    <row r="212" s="2" customFormat="1" ht="24.15" customHeight="1">
      <c r="A212" s="37"/>
      <c r="B212" s="170"/>
      <c r="C212" s="171" t="s">
        <v>386</v>
      </c>
      <c r="D212" s="171" t="s">
        <v>152</v>
      </c>
      <c r="E212" s="172" t="s">
        <v>1741</v>
      </c>
      <c r="F212" s="173" t="s">
        <v>1742</v>
      </c>
      <c r="G212" s="174" t="s">
        <v>448</v>
      </c>
      <c r="H212" s="175">
        <v>23</v>
      </c>
      <c r="I212" s="176"/>
      <c r="J212" s="177">
        <f>ROUND(I212*H212,2)</f>
        <v>0</v>
      </c>
      <c r="K212" s="173" t="s">
        <v>156</v>
      </c>
      <c r="L212" s="38"/>
      <c r="M212" s="178" t="s">
        <v>1</v>
      </c>
      <c r="N212" s="179" t="s">
        <v>43</v>
      </c>
      <c r="O212" s="76"/>
      <c r="P212" s="180">
        <f>O212*H212</f>
        <v>0</v>
      </c>
      <c r="Q212" s="180">
        <v>0.00019</v>
      </c>
      <c r="R212" s="180">
        <f>Q212*H212</f>
        <v>0.0043700000000000008</v>
      </c>
      <c r="S212" s="180">
        <v>0</v>
      </c>
      <c r="T212" s="18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2" t="s">
        <v>243</v>
      </c>
      <c r="AT212" s="182" t="s">
        <v>152</v>
      </c>
      <c r="AU212" s="182" t="s">
        <v>158</v>
      </c>
      <c r="AY212" s="18" t="s">
        <v>150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8" t="s">
        <v>158</v>
      </c>
      <c r="BK212" s="183">
        <f>ROUND(I212*H212,2)</f>
        <v>0</v>
      </c>
      <c r="BL212" s="18" t="s">
        <v>243</v>
      </c>
      <c r="BM212" s="182" t="s">
        <v>1743</v>
      </c>
    </row>
    <row r="213" s="2" customFormat="1" ht="21.75" customHeight="1">
      <c r="A213" s="37"/>
      <c r="B213" s="170"/>
      <c r="C213" s="171" t="s">
        <v>391</v>
      </c>
      <c r="D213" s="171" t="s">
        <v>152</v>
      </c>
      <c r="E213" s="172" t="s">
        <v>1744</v>
      </c>
      <c r="F213" s="173" t="s">
        <v>1745</v>
      </c>
      <c r="G213" s="174" t="s">
        <v>448</v>
      </c>
      <c r="H213" s="175">
        <v>403</v>
      </c>
      <c r="I213" s="176"/>
      <c r="J213" s="177">
        <f>ROUND(I213*H213,2)</f>
        <v>0</v>
      </c>
      <c r="K213" s="173" t="s">
        <v>156</v>
      </c>
      <c r="L213" s="38"/>
      <c r="M213" s="178" t="s">
        <v>1</v>
      </c>
      <c r="N213" s="179" t="s">
        <v>43</v>
      </c>
      <c r="O213" s="76"/>
      <c r="P213" s="180">
        <f>O213*H213</f>
        <v>0</v>
      </c>
      <c r="Q213" s="180">
        <v>1E-05</v>
      </c>
      <c r="R213" s="180">
        <f>Q213*H213</f>
        <v>0.00403</v>
      </c>
      <c r="S213" s="180">
        <v>0</v>
      </c>
      <c r="T213" s="18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2" t="s">
        <v>243</v>
      </c>
      <c r="AT213" s="182" t="s">
        <v>152</v>
      </c>
      <c r="AU213" s="182" t="s">
        <v>158</v>
      </c>
      <c r="AY213" s="18" t="s">
        <v>150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8" t="s">
        <v>158</v>
      </c>
      <c r="BK213" s="183">
        <f>ROUND(I213*H213,2)</f>
        <v>0</v>
      </c>
      <c r="BL213" s="18" t="s">
        <v>243</v>
      </c>
      <c r="BM213" s="182" t="s">
        <v>1746</v>
      </c>
    </row>
    <row r="214" s="14" customFormat="1">
      <c r="A214" s="14"/>
      <c r="B214" s="192"/>
      <c r="C214" s="14"/>
      <c r="D214" s="185" t="s">
        <v>160</v>
      </c>
      <c r="E214" s="193" t="s">
        <v>1</v>
      </c>
      <c r="F214" s="194" t="s">
        <v>1747</v>
      </c>
      <c r="G214" s="14"/>
      <c r="H214" s="195">
        <v>403</v>
      </c>
      <c r="I214" s="196"/>
      <c r="J214" s="14"/>
      <c r="K214" s="14"/>
      <c r="L214" s="192"/>
      <c r="M214" s="197"/>
      <c r="N214" s="198"/>
      <c r="O214" s="198"/>
      <c r="P214" s="198"/>
      <c r="Q214" s="198"/>
      <c r="R214" s="198"/>
      <c r="S214" s="198"/>
      <c r="T214" s="19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93" t="s">
        <v>160</v>
      </c>
      <c r="AU214" s="193" t="s">
        <v>158</v>
      </c>
      <c r="AV214" s="14" t="s">
        <v>158</v>
      </c>
      <c r="AW214" s="14" t="s">
        <v>32</v>
      </c>
      <c r="AX214" s="14" t="s">
        <v>77</v>
      </c>
      <c r="AY214" s="193" t="s">
        <v>150</v>
      </c>
    </row>
    <row r="215" s="15" customFormat="1">
      <c r="A215" s="15"/>
      <c r="B215" s="200"/>
      <c r="C215" s="15"/>
      <c r="D215" s="185" t="s">
        <v>160</v>
      </c>
      <c r="E215" s="201" t="s">
        <v>1</v>
      </c>
      <c r="F215" s="202" t="s">
        <v>163</v>
      </c>
      <c r="G215" s="15"/>
      <c r="H215" s="203">
        <v>403</v>
      </c>
      <c r="I215" s="204"/>
      <c r="J215" s="15"/>
      <c r="K215" s="15"/>
      <c r="L215" s="200"/>
      <c r="M215" s="205"/>
      <c r="N215" s="206"/>
      <c r="O215" s="206"/>
      <c r="P215" s="206"/>
      <c r="Q215" s="206"/>
      <c r="R215" s="206"/>
      <c r="S215" s="206"/>
      <c r="T215" s="20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01" t="s">
        <v>160</v>
      </c>
      <c r="AU215" s="201" t="s">
        <v>158</v>
      </c>
      <c r="AV215" s="15" t="s">
        <v>157</v>
      </c>
      <c r="AW215" s="15" t="s">
        <v>32</v>
      </c>
      <c r="AX215" s="15" t="s">
        <v>85</v>
      </c>
      <c r="AY215" s="201" t="s">
        <v>150</v>
      </c>
    </row>
    <row r="216" s="2" customFormat="1" ht="24.15" customHeight="1">
      <c r="A216" s="37"/>
      <c r="B216" s="170"/>
      <c r="C216" s="171" t="s">
        <v>395</v>
      </c>
      <c r="D216" s="171" t="s">
        <v>152</v>
      </c>
      <c r="E216" s="172" t="s">
        <v>1748</v>
      </c>
      <c r="F216" s="173" t="s">
        <v>1749</v>
      </c>
      <c r="G216" s="174" t="s">
        <v>448</v>
      </c>
      <c r="H216" s="175">
        <v>380</v>
      </c>
      <c r="I216" s="176"/>
      <c r="J216" s="177">
        <f>ROUND(I216*H216,2)</f>
        <v>0</v>
      </c>
      <c r="K216" s="173" t="s">
        <v>156</v>
      </c>
      <c r="L216" s="38"/>
      <c r="M216" s="178" t="s">
        <v>1</v>
      </c>
      <c r="N216" s="179" t="s">
        <v>43</v>
      </c>
      <c r="O216" s="76"/>
      <c r="P216" s="180">
        <f>O216*H216</f>
        <v>0</v>
      </c>
      <c r="Q216" s="180">
        <v>2E-05</v>
      </c>
      <c r="R216" s="180">
        <f>Q216*H216</f>
        <v>0.0076</v>
      </c>
      <c r="S216" s="180">
        <v>0</v>
      </c>
      <c r="T216" s="18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2" t="s">
        <v>243</v>
      </c>
      <c r="AT216" s="182" t="s">
        <v>152</v>
      </c>
      <c r="AU216" s="182" t="s">
        <v>158</v>
      </c>
      <c r="AY216" s="18" t="s">
        <v>150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8" t="s">
        <v>158</v>
      </c>
      <c r="BK216" s="183">
        <f>ROUND(I216*H216,2)</f>
        <v>0</v>
      </c>
      <c r="BL216" s="18" t="s">
        <v>243</v>
      </c>
      <c r="BM216" s="182" t="s">
        <v>1750</v>
      </c>
    </row>
    <row r="217" s="2" customFormat="1" ht="16.5" customHeight="1">
      <c r="A217" s="37"/>
      <c r="B217" s="170"/>
      <c r="C217" s="171" t="s">
        <v>400</v>
      </c>
      <c r="D217" s="171" t="s">
        <v>152</v>
      </c>
      <c r="E217" s="172" t="s">
        <v>1751</v>
      </c>
      <c r="F217" s="173" t="s">
        <v>1752</v>
      </c>
      <c r="G217" s="174" t="s">
        <v>350</v>
      </c>
      <c r="H217" s="175">
        <v>1</v>
      </c>
      <c r="I217" s="176"/>
      <c r="J217" s="177">
        <f>ROUND(I217*H217,2)</f>
        <v>0</v>
      </c>
      <c r="K217" s="173" t="s">
        <v>1</v>
      </c>
      <c r="L217" s="38"/>
      <c r="M217" s="178" t="s">
        <v>1</v>
      </c>
      <c r="N217" s="179" t="s">
        <v>43</v>
      </c>
      <c r="O217" s="76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2" t="s">
        <v>243</v>
      </c>
      <c r="AT217" s="182" t="s">
        <v>152</v>
      </c>
      <c r="AU217" s="182" t="s">
        <v>158</v>
      </c>
      <c r="AY217" s="18" t="s">
        <v>150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158</v>
      </c>
      <c r="BK217" s="183">
        <f>ROUND(I217*H217,2)</f>
        <v>0</v>
      </c>
      <c r="BL217" s="18" t="s">
        <v>243</v>
      </c>
      <c r="BM217" s="182" t="s">
        <v>1753</v>
      </c>
    </row>
    <row r="218" s="2" customFormat="1" ht="24.15" customHeight="1">
      <c r="A218" s="37"/>
      <c r="B218" s="170"/>
      <c r="C218" s="171" t="s">
        <v>406</v>
      </c>
      <c r="D218" s="171" t="s">
        <v>152</v>
      </c>
      <c r="E218" s="172" t="s">
        <v>1754</v>
      </c>
      <c r="F218" s="173" t="s">
        <v>1755</v>
      </c>
      <c r="G218" s="174" t="s">
        <v>210</v>
      </c>
      <c r="H218" s="175">
        <v>0.68400000000000008</v>
      </c>
      <c r="I218" s="176"/>
      <c r="J218" s="177">
        <f>ROUND(I218*H218,2)</f>
        <v>0</v>
      </c>
      <c r="K218" s="173" t="s">
        <v>156</v>
      </c>
      <c r="L218" s="38"/>
      <c r="M218" s="178" t="s">
        <v>1</v>
      </c>
      <c r="N218" s="179" t="s">
        <v>43</v>
      </c>
      <c r="O218" s="76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2" t="s">
        <v>243</v>
      </c>
      <c r="AT218" s="182" t="s">
        <v>152</v>
      </c>
      <c r="AU218" s="182" t="s">
        <v>158</v>
      </c>
      <c r="AY218" s="18" t="s">
        <v>150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8" t="s">
        <v>158</v>
      </c>
      <c r="BK218" s="183">
        <f>ROUND(I218*H218,2)</f>
        <v>0</v>
      </c>
      <c r="BL218" s="18" t="s">
        <v>243</v>
      </c>
      <c r="BM218" s="182" t="s">
        <v>1756</v>
      </c>
    </row>
    <row r="219" s="12" customFormat="1" ht="22.8" customHeight="1">
      <c r="A219" s="12"/>
      <c r="B219" s="157"/>
      <c r="C219" s="12"/>
      <c r="D219" s="158" t="s">
        <v>76</v>
      </c>
      <c r="E219" s="168" t="s">
        <v>1757</v>
      </c>
      <c r="F219" s="168" t="s">
        <v>1758</v>
      </c>
      <c r="G219" s="12"/>
      <c r="H219" s="12"/>
      <c r="I219" s="160"/>
      <c r="J219" s="169">
        <f>BK219</f>
        <v>0</v>
      </c>
      <c r="K219" s="12"/>
      <c r="L219" s="157"/>
      <c r="M219" s="162"/>
      <c r="N219" s="163"/>
      <c r="O219" s="163"/>
      <c r="P219" s="164">
        <f>SUM(P220:P234)</f>
        <v>0</v>
      </c>
      <c r="Q219" s="163"/>
      <c r="R219" s="164">
        <f>SUM(R220:R234)</f>
        <v>1.04118</v>
      </c>
      <c r="S219" s="163"/>
      <c r="T219" s="165">
        <f>SUM(T220:T234)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8" t="s">
        <v>158</v>
      </c>
      <c r="AT219" s="166" t="s">
        <v>76</v>
      </c>
      <c r="AU219" s="166" t="s">
        <v>85</v>
      </c>
      <c r="AY219" s="158" t="s">
        <v>150</v>
      </c>
      <c r="BK219" s="167">
        <f>SUM(BK220:BK234)</f>
        <v>0</v>
      </c>
    </row>
    <row r="220" s="2" customFormat="1" ht="24.15" customHeight="1">
      <c r="A220" s="37"/>
      <c r="B220" s="170"/>
      <c r="C220" s="171" t="s">
        <v>411</v>
      </c>
      <c r="D220" s="171" t="s">
        <v>152</v>
      </c>
      <c r="E220" s="172" t="s">
        <v>1759</v>
      </c>
      <c r="F220" s="173" t="s">
        <v>1760</v>
      </c>
      <c r="G220" s="174" t="s">
        <v>246</v>
      </c>
      <c r="H220" s="175">
        <v>13</v>
      </c>
      <c r="I220" s="176"/>
      <c r="J220" s="177">
        <f>ROUND(I220*H220,2)</f>
        <v>0</v>
      </c>
      <c r="K220" s="173" t="s">
        <v>156</v>
      </c>
      <c r="L220" s="38"/>
      <c r="M220" s="178" t="s">
        <v>1</v>
      </c>
      <c r="N220" s="179" t="s">
        <v>43</v>
      </c>
      <c r="O220" s="76"/>
      <c r="P220" s="180">
        <f>O220*H220</f>
        <v>0</v>
      </c>
      <c r="Q220" s="180">
        <v>0.017469999999999998</v>
      </c>
      <c r="R220" s="180">
        <f>Q220*H220</f>
        <v>0.22711</v>
      </c>
      <c r="S220" s="180">
        <v>0</v>
      </c>
      <c r="T220" s="18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2" t="s">
        <v>243</v>
      </c>
      <c r="AT220" s="182" t="s">
        <v>152</v>
      </c>
      <c r="AU220" s="182" t="s">
        <v>158</v>
      </c>
      <c r="AY220" s="18" t="s">
        <v>150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8" t="s">
        <v>158</v>
      </c>
      <c r="BK220" s="183">
        <f>ROUND(I220*H220,2)</f>
        <v>0</v>
      </c>
      <c r="BL220" s="18" t="s">
        <v>243</v>
      </c>
      <c r="BM220" s="182" t="s">
        <v>1761</v>
      </c>
    </row>
    <row r="221" s="2" customFormat="1" ht="24.15" customHeight="1">
      <c r="A221" s="37"/>
      <c r="B221" s="170"/>
      <c r="C221" s="171" t="s">
        <v>415</v>
      </c>
      <c r="D221" s="171" t="s">
        <v>152</v>
      </c>
      <c r="E221" s="172" t="s">
        <v>1762</v>
      </c>
      <c r="F221" s="173" t="s">
        <v>1763</v>
      </c>
      <c r="G221" s="174" t="s">
        <v>246</v>
      </c>
      <c r="H221" s="175">
        <v>14</v>
      </c>
      <c r="I221" s="176"/>
      <c r="J221" s="177">
        <f>ROUND(I221*H221,2)</f>
        <v>0</v>
      </c>
      <c r="K221" s="173" t="s">
        <v>156</v>
      </c>
      <c r="L221" s="38"/>
      <c r="M221" s="178" t="s">
        <v>1</v>
      </c>
      <c r="N221" s="179" t="s">
        <v>43</v>
      </c>
      <c r="O221" s="76"/>
      <c r="P221" s="180">
        <f>O221*H221</f>
        <v>0</v>
      </c>
      <c r="Q221" s="180">
        <v>0.01547</v>
      </c>
      <c r="R221" s="180">
        <f>Q221*H221</f>
        <v>0.21658</v>
      </c>
      <c r="S221" s="180">
        <v>0</v>
      </c>
      <c r="T221" s="18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2" t="s">
        <v>243</v>
      </c>
      <c r="AT221" s="182" t="s">
        <v>152</v>
      </c>
      <c r="AU221" s="182" t="s">
        <v>158</v>
      </c>
      <c r="AY221" s="18" t="s">
        <v>150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158</v>
      </c>
      <c r="BK221" s="183">
        <f>ROUND(I221*H221,2)</f>
        <v>0</v>
      </c>
      <c r="BL221" s="18" t="s">
        <v>243</v>
      </c>
      <c r="BM221" s="182" t="s">
        <v>1764</v>
      </c>
    </row>
    <row r="222" s="2" customFormat="1" ht="24.15" customHeight="1">
      <c r="A222" s="37"/>
      <c r="B222" s="170"/>
      <c r="C222" s="171" t="s">
        <v>420</v>
      </c>
      <c r="D222" s="171" t="s">
        <v>152</v>
      </c>
      <c r="E222" s="172" t="s">
        <v>1765</v>
      </c>
      <c r="F222" s="173" t="s">
        <v>1766</v>
      </c>
      <c r="G222" s="174" t="s">
        <v>246</v>
      </c>
      <c r="H222" s="175">
        <v>1</v>
      </c>
      <c r="I222" s="176"/>
      <c r="J222" s="177">
        <f>ROUND(I222*H222,2)</f>
        <v>0</v>
      </c>
      <c r="K222" s="173" t="s">
        <v>156</v>
      </c>
      <c r="L222" s="38"/>
      <c r="M222" s="178" t="s">
        <v>1</v>
      </c>
      <c r="N222" s="179" t="s">
        <v>43</v>
      </c>
      <c r="O222" s="76"/>
      <c r="P222" s="180">
        <f>O222*H222</f>
        <v>0</v>
      </c>
      <c r="Q222" s="180">
        <v>0.02007</v>
      </c>
      <c r="R222" s="180">
        <f>Q222*H222</f>
        <v>0.02007</v>
      </c>
      <c r="S222" s="180">
        <v>0</v>
      </c>
      <c r="T222" s="18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2" t="s">
        <v>243</v>
      </c>
      <c r="AT222" s="182" t="s">
        <v>152</v>
      </c>
      <c r="AU222" s="182" t="s">
        <v>158</v>
      </c>
      <c r="AY222" s="18" t="s">
        <v>150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8" t="s">
        <v>158</v>
      </c>
      <c r="BK222" s="183">
        <f>ROUND(I222*H222,2)</f>
        <v>0</v>
      </c>
      <c r="BL222" s="18" t="s">
        <v>243</v>
      </c>
      <c r="BM222" s="182" t="s">
        <v>1767</v>
      </c>
    </row>
    <row r="223" s="2" customFormat="1" ht="21.75" customHeight="1">
      <c r="A223" s="37"/>
      <c r="B223" s="170"/>
      <c r="C223" s="171" t="s">
        <v>427</v>
      </c>
      <c r="D223" s="171" t="s">
        <v>152</v>
      </c>
      <c r="E223" s="172" t="s">
        <v>1768</v>
      </c>
      <c r="F223" s="173" t="s">
        <v>1769</v>
      </c>
      <c r="G223" s="174" t="s">
        <v>246</v>
      </c>
      <c r="H223" s="175">
        <v>11</v>
      </c>
      <c r="I223" s="176"/>
      <c r="J223" s="177">
        <f>ROUND(I223*H223,2)</f>
        <v>0</v>
      </c>
      <c r="K223" s="173" t="s">
        <v>156</v>
      </c>
      <c r="L223" s="38"/>
      <c r="M223" s="178" t="s">
        <v>1</v>
      </c>
      <c r="N223" s="179" t="s">
        <v>43</v>
      </c>
      <c r="O223" s="76"/>
      <c r="P223" s="180">
        <f>O223*H223</f>
        <v>0</v>
      </c>
      <c r="Q223" s="180">
        <v>0.01497</v>
      </c>
      <c r="R223" s="180">
        <f>Q223*H223</f>
        <v>0.16467000000000003</v>
      </c>
      <c r="S223" s="180">
        <v>0</v>
      </c>
      <c r="T223" s="18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2" t="s">
        <v>243</v>
      </c>
      <c r="AT223" s="182" t="s">
        <v>152</v>
      </c>
      <c r="AU223" s="182" t="s">
        <v>158</v>
      </c>
      <c r="AY223" s="18" t="s">
        <v>150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8" t="s">
        <v>158</v>
      </c>
      <c r="BK223" s="183">
        <f>ROUND(I223*H223,2)</f>
        <v>0</v>
      </c>
      <c r="BL223" s="18" t="s">
        <v>243</v>
      </c>
      <c r="BM223" s="182" t="s">
        <v>1770</v>
      </c>
    </row>
    <row r="224" s="2" customFormat="1" ht="33" customHeight="1">
      <c r="A224" s="37"/>
      <c r="B224" s="170"/>
      <c r="C224" s="171" t="s">
        <v>438</v>
      </c>
      <c r="D224" s="171" t="s">
        <v>152</v>
      </c>
      <c r="E224" s="172" t="s">
        <v>1771</v>
      </c>
      <c r="F224" s="173" t="s">
        <v>1772</v>
      </c>
      <c r="G224" s="174" t="s">
        <v>246</v>
      </c>
      <c r="H224" s="175">
        <v>11</v>
      </c>
      <c r="I224" s="176"/>
      <c r="J224" s="177">
        <f>ROUND(I224*H224,2)</f>
        <v>0</v>
      </c>
      <c r="K224" s="173" t="s">
        <v>156</v>
      </c>
      <c r="L224" s="38"/>
      <c r="M224" s="178" t="s">
        <v>1</v>
      </c>
      <c r="N224" s="179" t="s">
        <v>43</v>
      </c>
      <c r="O224" s="76"/>
      <c r="P224" s="180">
        <f>O224*H224</f>
        <v>0</v>
      </c>
      <c r="Q224" s="180">
        <v>0.0211</v>
      </c>
      <c r="R224" s="180">
        <f>Q224*H224</f>
        <v>0.2321</v>
      </c>
      <c r="S224" s="180">
        <v>0</v>
      </c>
      <c r="T224" s="18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2" t="s">
        <v>243</v>
      </c>
      <c r="AT224" s="182" t="s">
        <v>152</v>
      </c>
      <c r="AU224" s="182" t="s">
        <v>158</v>
      </c>
      <c r="AY224" s="18" t="s">
        <v>150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8" t="s">
        <v>158</v>
      </c>
      <c r="BK224" s="183">
        <f>ROUND(I224*H224,2)</f>
        <v>0</v>
      </c>
      <c r="BL224" s="18" t="s">
        <v>243</v>
      </c>
      <c r="BM224" s="182" t="s">
        <v>1773</v>
      </c>
    </row>
    <row r="225" s="2" customFormat="1" ht="24.15" customHeight="1">
      <c r="A225" s="37"/>
      <c r="B225" s="170"/>
      <c r="C225" s="171" t="s">
        <v>445</v>
      </c>
      <c r="D225" s="171" t="s">
        <v>152</v>
      </c>
      <c r="E225" s="172" t="s">
        <v>1774</v>
      </c>
      <c r="F225" s="173" t="s">
        <v>1775</v>
      </c>
      <c r="G225" s="174" t="s">
        <v>246</v>
      </c>
      <c r="H225" s="175">
        <v>12</v>
      </c>
      <c r="I225" s="176"/>
      <c r="J225" s="177">
        <f>ROUND(I225*H225,2)</f>
        <v>0</v>
      </c>
      <c r="K225" s="173" t="s">
        <v>1</v>
      </c>
      <c r="L225" s="38"/>
      <c r="M225" s="178" t="s">
        <v>1</v>
      </c>
      <c r="N225" s="179" t="s">
        <v>43</v>
      </c>
      <c r="O225" s="76"/>
      <c r="P225" s="180">
        <f>O225*H225</f>
        <v>0</v>
      </c>
      <c r="Q225" s="180">
        <v>0.00766</v>
      </c>
      <c r="R225" s="180">
        <f>Q225*H225</f>
        <v>0.09192</v>
      </c>
      <c r="S225" s="180">
        <v>0</v>
      </c>
      <c r="T225" s="18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2" t="s">
        <v>243</v>
      </c>
      <c r="AT225" s="182" t="s">
        <v>152</v>
      </c>
      <c r="AU225" s="182" t="s">
        <v>158</v>
      </c>
      <c r="AY225" s="18" t="s">
        <v>150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158</v>
      </c>
      <c r="BK225" s="183">
        <f>ROUND(I225*H225,2)</f>
        <v>0</v>
      </c>
      <c r="BL225" s="18" t="s">
        <v>243</v>
      </c>
      <c r="BM225" s="182" t="s">
        <v>1776</v>
      </c>
    </row>
    <row r="226" s="2" customFormat="1" ht="24.15" customHeight="1">
      <c r="A226" s="37"/>
      <c r="B226" s="170"/>
      <c r="C226" s="171" t="s">
        <v>450</v>
      </c>
      <c r="D226" s="171" t="s">
        <v>152</v>
      </c>
      <c r="E226" s="172" t="s">
        <v>1777</v>
      </c>
      <c r="F226" s="173" t="s">
        <v>1778</v>
      </c>
      <c r="G226" s="174" t="s">
        <v>246</v>
      </c>
      <c r="H226" s="175">
        <v>12</v>
      </c>
      <c r="I226" s="176"/>
      <c r="J226" s="177">
        <f>ROUND(I226*H226,2)</f>
        <v>0</v>
      </c>
      <c r="K226" s="173" t="s">
        <v>156</v>
      </c>
      <c r="L226" s="38"/>
      <c r="M226" s="178" t="s">
        <v>1</v>
      </c>
      <c r="N226" s="179" t="s">
        <v>43</v>
      </c>
      <c r="O226" s="76"/>
      <c r="P226" s="180">
        <f>O226*H226</f>
        <v>0</v>
      </c>
      <c r="Q226" s="180">
        <v>0.0018</v>
      </c>
      <c r="R226" s="180">
        <f>Q226*H226</f>
        <v>0.0216</v>
      </c>
      <c r="S226" s="180">
        <v>0</v>
      </c>
      <c r="T226" s="18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2" t="s">
        <v>243</v>
      </c>
      <c r="AT226" s="182" t="s">
        <v>152</v>
      </c>
      <c r="AU226" s="182" t="s">
        <v>158</v>
      </c>
      <c r="AY226" s="18" t="s">
        <v>150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8" t="s">
        <v>158</v>
      </c>
      <c r="BK226" s="183">
        <f>ROUND(I226*H226,2)</f>
        <v>0</v>
      </c>
      <c r="BL226" s="18" t="s">
        <v>243</v>
      </c>
      <c r="BM226" s="182" t="s">
        <v>1779</v>
      </c>
    </row>
    <row r="227" s="2" customFormat="1" ht="16.5" customHeight="1">
      <c r="A227" s="37"/>
      <c r="B227" s="170"/>
      <c r="C227" s="171" t="s">
        <v>457</v>
      </c>
      <c r="D227" s="171" t="s">
        <v>152</v>
      </c>
      <c r="E227" s="172" t="s">
        <v>1780</v>
      </c>
      <c r="F227" s="173" t="s">
        <v>1781</v>
      </c>
      <c r="G227" s="174" t="s">
        <v>246</v>
      </c>
      <c r="H227" s="175">
        <v>14</v>
      </c>
      <c r="I227" s="176"/>
      <c r="J227" s="177">
        <f>ROUND(I227*H227,2)</f>
        <v>0</v>
      </c>
      <c r="K227" s="173" t="s">
        <v>156</v>
      </c>
      <c r="L227" s="38"/>
      <c r="M227" s="178" t="s">
        <v>1</v>
      </c>
      <c r="N227" s="179" t="s">
        <v>43</v>
      </c>
      <c r="O227" s="76"/>
      <c r="P227" s="180">
        <f>O227*H227</f>
        <v>0</v>
      </c>
      <c r="Q227" s="180">
        <v>0.0018400000000000003</v>
      </c>
      <c r="R227" s="180">
        <f>Q227*H227</f>
        <v>0.02576</v>
      </c>
      <c r="S227" s="180">
        <v>0</v>
      </c>
      <c r="T227" s="18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2" t="s">
        <v>243</v>
      </c>
      <c r="AT227" s="182" t="s">
        <v>152</v>
      </c>
      <c r="AU227" s="182" t="s">
        <v>158</v>
      </c>
      <c r="AY227" s="18" t="s">
        <v>150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8" t="s">
        <v>158</v>
      </c>
      <c r="BK227" s="183">
        <f>ROUND(I227*H227,2)</f>
        <v>0</v>
      </c>
      <c r="BL227" s="18" t="s">
        <v>243</v>
      </c>
      <c r="BM227" s="182" t="s">
        <v>1782</v>
      </c>
    </row>
    <row r="228" s="2" customFormat="1" ht="24.15" customHeight="1">
      <c r="A228" s="37"/>
      <c r="B228" s="170"/>
      <c r="C228" s="171" t="s">
        <v>463</v>
      </c>
      <c r="D228" s="171" t="s">
        <v>152</v>
      </c>
      <c r="E228" s="172" t="s">
        <v>1783</v>
      </c>
      <c r="F228" s="173" t="s">
        <v>1784</v>
      </c>
      <c r="G228" s="174" t="s">
        <v>246</v>
      </c>
      <c r="H228" s="175">
        <v>1</v>
      </c>
      <c r="I228" s="176"/>
      <c r="J228" s="177">
        <f>ROUND(I228*H228,2)</f>
        <v>0</v>
      </c>
      <c r="K228" s="173" t="s">
        <v>156</v>
      </c>
      <c r="L228" s="38"/>
      <c r="M228" s="178" t="s">
        <v>1</v>
      </c>
      <c r="N228" s="179" t="s">
        <v>43</v>
      </c>
      <c r="O228" s="76"/>
      <c r="P228" s="180">
        <f>O228*H228</f>
        <v>0</v>
      </c>
      <c r="Q228" s="180">
        <v>0.00196</v>
      </c>
      <c r="R228" s="180">
        <f>Q228*H228</f>
        <v>0.00196</v>
      </c>
      <c r="S228" s="180">
        <v>0</v>
      </c>
      <c r="T228" s="18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2" t="s">
        <v>243</v>
      </c>
      <c r="AT228" s="182" t="s">
        <v>152</v>
      </c>
      <c r="AU228" s="182" t="s">
        <v>158</v>
      </c>
      <c r="AY228" s="18" t="s">
        <v>150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18" t="s">
        <v>158</v>
      </c>
      <c r="BK228" s="183">
        <f>ROUND(I228*H228,2)</f>
        <v>0</v>
      </c>
      <c r="BL228" s="18" t="s">
        <v>243</v>
      </c>
      <c r="BM228" s="182" t="s">
        <v>1785</v>
      </c>
    </row>
    <row r="229" s="2" customFormat="1" ht="21.75" customHeight="1">
      <c r="A229" s="37"/>
      <c r="B229" s="170"/>
      <c r="C229" s="171" t="s">
        <v>469</v>
      </c>
      <c r="D229" s="171" t="s">
        <v>152</v>
      </c>
      <c r="E229" s="172" t="s">
        <v>1786</v>
      </c>
      <c r="F229" s="173" t="s">
        <v>1787</v>
      </c>
      <c r="G229" s="174" t="s">
        <v>246</v>
      </c>
      <c r="H229" s="175">
        <v>11</v>
      </c>
      <c r="I229" s="176"/>
      <c r="J229" s="177">
        <f>ROUND(I229*H229,2)</f>
        <v>0</v>
      </c>
      <c r="K229" s="173" t="s">
        <v>156</v>
      </c>
      <c r="L229" s="38"/>
      <c r="M229" s="178" t="s">
        <v>1</v>
      </c>
      <c r="N229" s="179" t="s">
        <v>43</v>
      </c>
      <c r="O229" s="76"/>
      <c r="P229" s="180">
        <f>O229*H229</f>
        <v>0</v>
      </c>
      <c r="Q229" s="180">
        <v>0.00214</v>
      </c>
      <c r="R229" s="180">
        <f>Q229*H229</f>
        <v>0.023539999999999996</v>
      </c>
      <c r="S229" s="180">
        <v>0</v>
      </c>
      <c r="T229" s="18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2" t="s">
        <v>243</v>
      </c>
      <c r="AT229" s="182" t="s">
        <v>152</v>
      </c>
      <c r="AU229" s="182" t="s">
        <v>158</v>
      </c>
      <c r="AY229" s="18" t="s">
        <v>150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8" t="s">
        <v>158</v>
      </c>
      <c r="BK229" s="183">
        <f>ROUND(I229*H229,2)</f>
        <v>0</v>
      </c>
      <c r="BL229" s="18" t="s">
        <v>243</v>
      </c>
      <c r="BM229" s="182" t="s">
        <v>1788</v>
      </c>
    </row>
    <row r="230" s="2" customFormat="1" ht="16.5" customHeight="1">
      <c r="A230" s="37"/>
      <c r="B230" s="170"/>
      <c r="C230" s="171" t="s">
        <v>475</v>
      </c>
      <c r="D230" s="171" t="s">
        <v>152</v>
      </c>
      <c r="E230" s="172" t="s">
        <v>1789</v>
      </c>
      <c r="F230" s="173" t="s">
        <v>1790</v>
      </c>
      <c r="G230" s="174" t="s">
        <v>350</v>
      </c>
      <c r="H230" s="175">
        <v>14</v>
      </c>
      <c r="I230" s="176"/>
      <c r="J230" s="177">
        <f>ROUND(I230*H230,2)</f>
        <v>0</v>
      </c>
      <c r="K230" s="173" t="s">
        <v>156</v>
      </c>
      <c r="L230" s="38"/>
      <c r="M230" s="178" t="s">
        <v>1</v>
      </c>
      <c r="N230" s="179" t="s">
        <v>43</v>
      </c>
      <c r="O230" s="76"/>
      <c r="P230" s="180">
        <f>O230*H230</f>
        <v>0</v>
      </c>
      <c r="Q230" s="180">
        <v>0.00024</v>
      </c>
      <c r="R230" s="180">
        <f>Q230*H230</f>
        <v>0.0033600000000000004</v>
      </c>
      <c r="S230" s="180">
        <v>0</v>
      </c>
      <c r="T230" s="18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2" t="s">
        <v>243</v>
      </c>
      <c r="AT230" s="182" t="s">
        <v>152</v>
      </c>
      <c r="AU230" s="182" t="s">
        <v>158</v>
      </c>
      <c r="AY230" s="18" t="s">
        <v>150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8" t="s">
        <v>158</v>
      </c>
      <c r="BK230" s="183">
        <f>ROUND(I230*H230,2)</f>
        <v>0</v>
      </c>
      <c r="BL230" s="18" t="s">
        <v>243</v>
      </c>
      <c r="BM230" s="182" t="s">
        <v>1791</v>
      </c>
    </row>
    <row r="231" s="2" customFormat="1" ht="16.5" customHeight="1">
      <c r="A231" s="37"/>
      <c r="B231" s="170"/>
      <c r="C231" s="171" t="s">
        <v>480</v>
      </c>
      <c r="D231" s="171" t="s">
        <v>152</v>
      </c>
      <c r="E231" s="172" t="s">
        <v>1792</v>
      </c>
      <c r="F231" s="173" t="s">
        <v>1793</v>
      </c>
      <c r="G231" s="174" t="s">
        <v>350</v>
      </c>
      <c r="H231" s="175">
        <v>12</v>
      </c>
      <c r="I231" s="176"/>
      <c r="J231" s="177">
        <f>ROUND(I231*H231,2)</f>
        <v>0</v>
      </c>
      <c r="K231" s="173" t="s">
        <v>156</v>
      </c>
      <c r="L231" s="38"/>
      <c r="M231" s="178" t="s">
        <v>1</v>
      </c>
      <c r="N231" s="179" t="s">
        <v>43</v>
      </c>
      <c r="O231" s="76"/>
      <c r="P231" s="180">
        <f>O231*H231</f>
        <v>0</v>
      </c>
      <c r="Q231" s="180">
        <v>0.00028</v>
      </c>
      <c r="R231" s="180">
        <f>Q231*H231</f>
        <v>0.00336</v>
      </c>
      <c r="S231" s="180">
        <v>0</v>
      </c>
      <c r="T231" s="18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2" t="s">
        <v>243</v>
      </c>
      <c r="AT231" s="182" t="s">
        <v>152</v>
      </c>
      <c r="AU231" s="182" t="s">
        <v>158</v>
      </c>
      <c r="AY231" s="18" t="s">
        <v>150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8" t="s">
        <v>158</v>
      </c>
      <c r="BK231" s="183">
        <f>ROUND(I231*H231,2)</f>
        <v>0</v>
      </c>
      <c r="BL231" s="18" t="s">
        <v>243</v>
      </c>
      <c r="BM231" s="182" t="s">
        <v>1794</v>
      </c>
    </row>
    <row r="232" s="2" customFormat="1" ht="24.15" customHeight="1">
      <c r="A232" s="37"/>
      <c r="B232" s="170"/>
      <c r="C232" s="171" t="s">
        <v>485</v>
      </c>
      <c r="D232" s="171" t="s">
        <v>152</v>
      </c>
      <c r="E232" s="172" t="s">
        <v>1795</v>
      </c>
      <c r="F232" s="173" t="s">
        <v>1796</v>
      </c>
      <c r="G232" s="174" t="s">
        <v>350</v>
      </c>
      <c r="H232" s="175">
        <v>1</v>
      </c>
      <c r="I232" s="176"/>
      <c r="J232" s="177">
        <f>ROUND(I232*H232,2)</f>
        <v>0</v>
      </c>
      <c r="K232" s="173" t="s">
        <v>156</v>
      </c>
      <c r="L232" s="38"/>
      <c r="M232" s="178" t="s">
        <v>1</v>
      </c>
      <c r="N232" s="179" t="s">
        <v>43</v>
      </c>
      <c r="O232" s="76"/>
      <c r="P232" s="180">
        <f>O232*H232</f>
        <v>0</v>
      </c>
      <c r="Q232" s="180">
        <v>0.00101</v>
      </c>
      <c r="R232" s="180">
        <f>Q232*H232</f>
        <v>0.00101</v>
      </c>
      <c r="S232" s="180">
        <v>0</v>
      </c>
      <c r="T232" s="18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2" t="s">
        <v>243</v>
      </c>
      <c r="AT232" s="182" t="s">
        <v>152</v>
      </c>
      <c r="AU232" s="182" t="s">
        <v>158</v>
      </c>
      <c r="AY232" s="18" t="s">
        <v>150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8" t="s">
        <v>158</v>
      </c>
      <c r="BK232" s="183">
        <f>ROUND(I232*H232,2)</f>
        <v>0</v>
      </c>
      <c r="BL232" s="18" t="s">
        <v>243</v>
      </c>
      <c r="BM232" s="182" t="s">
        <v>1797</v>
      </c>
    </row>
    <row r="233" s="2" customFormat="1" ht="33" customHeight="1">
      <c r="A233" s="37"/>
      <c r="B233" s="170"/>
      <c r="C233" s="171" t="s">
        <v>490</v>
      </c>
      <c r="D233" s="171" t="s">
        <v>152</v>
      </c>
      <c r="E233" s="172" t="s">
        <v>1798</v>
      </c>
      <c r="F233" s="173" t="s">
        <v>1799</v>
      </c>
      <c r="G233" s="174" t="s">
        <v>350</v>
      </c>
      <c r="H233" s="175">
        <v>11</v>
      </c>
      <c r="I233" s="176"/>
      <c r="J233" s="177">
        <f>ROUND(I233*H233,2)</f>
        <v>0</v>
      </c>
      <c r="K233" s="173" t="s">
        <v>156</v>
      </c>
      <c r="L233" s="38"/>
      <c r="M233" s="178" t="s">
        <v>1</v>
      </c>
      <c r="N233" s="179" t="s">
        <v>43</v>
      </c>
      <c r="O233" s="76"/>
      <c r="P233" s="180">
        <f>O233*H233</f>
        <v>0</v>
      </c>
      <c r="Q233" s="180">
        <v>0.00074</v>
      </c>
      <c r="R233" s="180">
        <f>Q233*H233</f>
        <v>0.0081399999999999984</v>
      </c>
      <c r="S233" s="180">
        <v>0</v>
      </c>
      <c r="T233" s="18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2" t="s">
        <v>243</v>
      </c>
      <c r="AT233" s="182" t="s">
        <v>152</v>
      </c>
      <c r="AU233" s="182" t="s">
        <v>158</v>
      </c>
      <c r="AY233" s="18" t="s">
        <v>150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8" t="s">
        <v>158</v>
      </c>
      <c r="BK233" s="183">
        <f>ROUND(I233*H233,2)</f>
        <v>0</v>
      </c>
      <c r="BL233" s="18" t="s">
        <v>243</v>
      </c>
      <c r="BM233" s="182" t="s">
        <v>1800</v>
      </c>
    </row>
    <row r="234" s="2" customFormat="1" ht="24.15" customHeight="1">
      <c r="A234" s="37"/>
      <c r="B234" s="170"/>
      <c r="C234" s="171" t="s">
        <v>501</v>
      </c>
      <c r="D234" s="171" t="s">
        <v>152</v>
      </c>
      <c r="E234" s="172" t="s">
        <v>1801</v>
      </c>
      <c r="F234" s="173" t="s">
        <v>1802</v>
      </c>
      <c r="G234" s="174" t="s">
        <v>210</v>
      </c>
      <c r="H234" s="175">
        <v>1.041</v>
      </c>
      <c r="I234" s="176"/>
      <c r="J234" s="177">
        <f>ROUND(I234*H234,2)</f>
        <v>0</v>
      </c>
      <c r="K234" s="173" t="s">
        <v>156</v>
      </c>
      <c r="L234" s="38"/>
      <c r="M234" s="178" t="s">
        <v>1</v>
      </c>
      <c r="N234" s="179" t="s">
        <v>43</v>
      </c>
      <c r="O234" s="76"/>
      <c r="P234" s="180">
        <f>O234*H234</f>
        <v>0</v>
      </c>
      <c r="Q234" s="180">
        <v>0</v>
      </c>
      <c r="R234" s="180">
        <f>Q234*H234</f>
        <v>0</v>
      </c>
      <c r="S234" s="180">
        <v>0</v>
      </c>
      <c r="T234" s="18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2" t="s">
        <v>243</v>
      </c>
      <c r="AT234" s="182" t="s">
        <v>152</v>
      </c>
      <c r="AU234" s="182" t="s">
        <v>158</v>
      </c>
      <c r="AY234" s="18" t="s">
        <v>150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8" t="s">
        <v>158</v>
      </c>
      <c r="BK234" s="183">
        <f>ROUND(I234*H234,2)</f>
        <v>0</v>
      </c>
      <c r="BL234" s="18" t="s">
        <v>243</v>
      </c>
      <c r="BM234" s="182" t="s">
        <v>1803</v>
      </c>
    </row>
    <row r="235" s="12" customFormat="1" ht="22.8" customHeight="1">
      <c r="A235" s="12"/>
      <c r="B235" s="157"/>
      <c r="C235" s="12"/>
      <c r="D235" s="158" t="s">
        <v>76</v>
      </c>
      <c r="E235" s="168" t="s">
        <v>1804</v>
      </c>
      <c r="F235" s="168" t="s">
        <v>1805</v>
      </c>
      <c r="G235" s="12"/>
      <c r="H235" s="12"/>
      <c r="I235" s="160"/>
      <c r="J235" s="169">
        <f>BK235</f>
        <v>0</v>
      </c>
      <c r="K235" s="12"/>
      <c r="L235" s="157"/>
      <c r="M235" s="162"/>
      <c r="N235" s="163"/>
      <c r="O235" s="163"/>
      <c r="P235" s="164">
        <f>SUM(P236:P239)</f>
        <v>0</v>
      </c>
      <c r="Q235" s="163"/>
      <c r="R235" s="164">
        <f>SUM(R236:R239)</f>
        <v>0.12805</v>
      </c>
      <c r="S235" s="163"/>
      <c r="T235" s="165">
        <f>SUM(T236:T239)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8" t="s">
        <v>158</v>
      </c>
      <c r="AT235" s="166" t="s">
        <v>76</v>
      </c>
      <c r="AU235" s="166" t="s">
        <v>85</v>
      </c>
      <c r="AY235" s="158" t="s">
        <v>150</v>
      </c>
      <c r="BK235" s="167">
        <f>SUM(BK236:BK239)</f>
        <v>0</v>
      </c>
    </row>
    <row r="236" s="2" customFormat="1" ht="33" customHeight="1">
      <c r="A236" s="37"/>
      <c r="B236" s="170"/>
      <c r="C236" s="171" t="s">
        <v>510</v>
      </c>
      <c r="D236" s="171" t="s">
        <v>152</v>
      </c>
      <c r="E236" s="172" t="s">
        <v>1806</v>
      </c>
      <c r="F236" s="173" t="s">
        <v>1807</v>
      </c>
      <c r="G236" s="174" t="s">
        <v>246</v>
      </c>
      <c r="H236" s="175">
        <v>13</v>
      </c>
      <c r="I236" s="176"/>
      <c r="J236" s="177">
        <f>ROUND(I236*H236,2)</f>
        <v>0</v>
      </c>
      <c r="K236" s="173" t="s">
        <v>156</v>
      </c>
      <c r="L236" s="38"/>
      <c r="M236" s="178" t="s">
        <v>1</v>
      </c>
      <c r="N236" s="179" t="s">
        <v>43</v>
      </c>
      <c r="O236" s="76"/>
      <c r="P236" s="180">
        <f>O236*H236</f>
        <v>0</v>
      </c>
      <c r="Q236" s="180">
        <v>0.0092</v>
      </c>
      <c r="R236" s="180">
        <f>Q236*H236</f>
        <v>0.11959999999999998</v>
      </c>
      <c r="S236" s="180">
        <v>0</v>
      </c>
      <c r="T236" s="18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2" t="s">
        <v>243</v>
      </c>
      <c r="AT236" s="182" t="s">
        <v>152</v>
      </c>
      <c r="AU236" s="182" t="s">
        <v>158</v>
      </c>
      <c r="AY236" s="18" t="s">
        <v>150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8" t="s">
        <v>158</v>
      </c>
      <c r="BK236" s="183">
        <f>ROUND(I236*H236,2)</f>
        <v>0</v>
      </c>
      <c r="BL236" s="18" t="s">
        <v>243</v>
      </c>
      <c r="BM236" s="182" t="s">
        <v>1808</v>
      </c>
    </row>
    <row r="237" s="2" customFormat="1" ht="16.5" customHeight="1">
      <c r="A237" s="37"/>
      <c r="B237" s="170"/>
      <c r="C237" s="171" t="s">
        <v>517</v>
      </c>
      <c r="D237" s="171" t="s">
        <v>152</v>
      </c>
      <c r="E237" s="172" t="s">
        <v>1809</v>
      </c>
      <c r="F237" s="173" t="s">
        <v>1810</v>
      </c>
      <c r="G237" s="174" t="s">
        <v>246</v>
      </c>
      <c r="H237" s="175">
        <v>13</v>
      </c>
      <c r="I237" s="176"/>
      <c r="J237" s="177">
        <f>ROUND(I237*H237,2)</f>
        <v>0</v>
      </c>
      <c r="K237" s="173" t="s">
        <v>156</v>
      </c>
      <c r="L237" s="38"/>
      <c r="M237" s="178" t="s">
        <v>1</v>
      </c>
      <c r="N237" s="179" t="s">
        <v>43</v>
      </c>
      <c r="O237" s="76"/>
      <c r="P237" s="180">
        <f>O237*H237</f>
        <v>0</v>
      </c>
      <c r="Q237" s="180">
        <v>0.00014999999999999997</v>
      </c>
      <c r="R237" s="180">
        <f>Q237*H237</f>
        <v>0.00195</v>
      </c>
      <c r="S237" s="180">
        <v>0</v>
      </c>
      <c r="T237" s="18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2" t="s">
        <v>243</v>
      </c>
      <c r="AT237" s="182" t="s">
        <v>152</v>
      </c>
      <c r="AU237" s="182" t="s">
        <v>158</v>
      </c>
      <c r="AY237" s="18" t="s">
        <v>150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158</v>
      </c>
      <c r="BK237" s="183">
        <f>ROUND(I237*H237,2)</f>
        <v>0</v>
      </c>
      <c r="BL237" s="18" t="s">
        <v>243</v>
      </c>
      <c r="BM237" s="182" t="s">
        <v>1811</v>
      </c>
    </row>
    <row r="238" s="2" customFormat="1" ht="16.5" customHeight="1">
      <c r="A238" s="37"/>
      <c r="B238" s="170"/>
      <c r="C238" s="171" t="s">
        <v>521</v>
      </c>
      <c r="D238" s="171" t="s">
        <v>152</v>
      </c>
      <c r="E238" s="172" t="s">
        <v>1812</v>
      </c>
      <c r="F238" s="173" t="s">
        <v>1813</v>
      </c>
      <c r="G238" s="174" t="s">
        <v>246</v>
      </c>
      <c r="H238" s="175">
        <v>13</v>
      </c>
      <c r="I238" s="176"/>
      <c r="J238" s="177">
        <f>ROUND(I238*H238,2)</f>
        <v>0</v>
      </c>
      <c r="K238" s="173" t="s">
        <v>156</v>
      </c>
      <c r="L238" s="38"/>
      <c r="M238" s="178" t="s">
        <v>1</v>
      </c>
      <c r="N238" s="179" t="s">
        <v>43</v>
      </c>
      <c r="O238" s="76"/>
      <c r="P238" s="180">
        <f>O238*H238</f>
        <v>0</v>
      </c>
      <c r="Q238" s="180">
        <v>0.0005</v>
      </c>
      <c r="R238" s="180">
        <f>Q238*H238</f>
        <v>0.0065000000000000008</v>
      </c>
      <c r="S238" s="180">
        <v>0</v>
      </c>
      <c r="T238" s="18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2" t="s">
        <v>243</v>
      </c>
      <c r="AT238" s="182" t="s">
        <v>152</v>
      </c>
      <c r="AU238" s="182" t="s">
        <v>158</v>
      </c>
      <c r="AY238" s="18" t="s">
        <v>150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8" t="s">
        <v>158</v>
      </c>
      <c r="BK238" s="183">
        <f>ROUND(I238*H238,2)</f>
        <v>0</v>
      </c>
      <c r="BL238" s="18" t="s">
        <v>243</v>
      </c>
      <c r="BM238" s="182" t="s">
        <v>1814</v>
      </c>
    </row>
    <row r="239" s="2" customFormat="1" ht="24.15" customHeight="1">
      <c r="A239" s="37"/>
      <c r="B239" s="170"/>
      <c r="C239" s="171" t="s">
        <v>525</v>
      </c>
      <c r="D239" s="171" t="s">
        <v>152</v>
      </c>
      <c r="E239" s="172" t="s">
        <v>1815</v>
      </c>
      <c r="F239" s="173" t="s">
        <v>1816</v>
      </c>
      <c r="G239" s="174" t="s">
        <v>210</v>
      </c>
      <c r="H239" s="175">
        <v>0.128</v>
      </c>
      <c r="I239" s="176"/>
      <c r="J239" s="177">
        <f>ROUND(I239*H239,2)</f>
        <v>0</v>
      </c>
      <c r="K239" s="173" t="s">
        <v>156</v>
      </c>
      <c r="L239" s="38"/>
      <c r="M239" s="178" t="s">
        <v>1</v>
      </c>
      <c r="N239" s="179" t="s">
        <v>43</v>
      </c>
      <c r="O239" s="76"/>
      <c r="P239" s="180">
        <f>O239*H239</f>
        <v>0</v>
      </c>
      <c r="Q239" s="180">
        <v>0</v>
      </c>
      <c r="R239" s="180">
        <f>Q239*H239</f>
        <v>0</v>
      </c>
      <c r="S239" s="180">
        <v>0</v>
      </c>
      <c r="T239" s="18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2" t="s">
        <v>243</v>
      </c>
      <c r="AT239" s="182" t="s">
        <v>152</v>
      </c>
      <c r="AU239" s="182" t="s">
        <v>158</v>
      </c>
      <c r="AY239" s="18" t="s">
        <v>150</v>
      </c>
      <c r="BE239" s="183">
        <f>IF(N239="základní",J239,0)</f>
        <v>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18" t="s">
        <v>158</v>
      </c>
      <c r="BK239" s="183">
        <f>ROUND(I239*H239,2)</f>
        <v>0</v>
      </c>
      <c r="BL239" s="18" t="s">
        <v>243</v>
      </c>
      <c r="BM239" s="182" t="s">
        <v>1817</v>
      </c>
    </row>
    <row r="240" s="12" customFormat="1" ht="25.92" customHeight="1">
      <c r="A240" s="12"/>
      <c r="B240" s="157"/>
      <c r="C240" s="12"/>
      <c r="D240" s="158" t="s">
        <v>76</v>
      </c>
      <c r="E240" s="159" t="s">
        <v>1585</v>
      </c>
      <c r="F240" s="159" t="s">
        <v>1586</v>
      </c>
      <c r="G240" s="12"/>
      <c r="H240" s="12"/>
      <c r="I240" s="160"/>
      <c r="J240" s="161">
        <f>BK240</f>
        <v>0</v>
      </c>
      <c r="K240" s="12"/>
      <c r="L240" s="157"/>
      <c r="M240" s="162"/>
      <c r="N240" s="163"/>
      <c r="O240" s="163"/>
      <c r="P240" s="164">
        <f>P241</f>
        <v>0</v>
      </c>
      <c r="Q240" s="163"/>
      <c r="R240" s="164">
        <f>R241</f>
        <v>0</v>
      </c>
      <c r="S240" s="163"/>
      <c r="T240" s="165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58" t="s">
        <v>157</v>
      </c>
      <c r="AT240" s="166" t="s">
        <v>76</v>
      </c>
      <c r="AU240" s="166" t="s">
        <v>77</v>
      </c>
      <c r="AY240" s="158" t="s">
        <v>150</v>
      </c>
      <c r="BK240" s="167">
        <f>BK241</f>
        <v>0</v>
      </c>
    </row>
    <row r="241" s="2" customFormat="1" ht="21.75" customHeight="1">
      <c r="A241" s="37"/>
      <c r="B241" s="170"/>
      <c r="C241" s="171" t="s">
        <v>529</v>
      </c>
      <c r="D241" s="171" t="s">
        <v>152</v>
      </c>
      <c r="E241" s="172" t="s">
        <v>1818</v>
      </c>
      <c r="F241" s="173" t="s">
        <v>1819</v>
      </c>
      <c r="G241" s="174" t="s">
        <v>1590</v>
      </c>
      <c r="H241" s="175">
        <v>200</v>
      </c>
      <c r="I241" s="176"/>
      <c r="J241" s="177">
        <f>ROUND(I241*H241,2)</f>
        <v>0</v>
      </c>
      <c r="K241" s="173" t="s">
        <v>156</v>
      </c>
      <c r="L241" s="38"/>
      <c r="M241" s="227" t="s">
        <v>1</v>
      </c>
      <c r="N241" s="228" t="s">
        <v>43</v>
      </c>
      <c r="O241" s="224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2" t="s">
        <v>1591</v>
      </c>
      <c r="AT241" s="182" t="s">
        <v>152</v>
      </c>
      <c r="AU241" s="182" t="s">
        <v>85</v>
      </c>
      <c r="AY241" s="18" t="s">
        <v>150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8" t="s">
        <v>158</v>
      </c>
      <c r="BK241" s="183">
        <f>ROUND(I241*H241,2)</f>
        <v>0</v>
      </c>
      <c r="BL241" s="18" t="s">
        <v>1591</v>
      </c>
      <c r="BM241" s="182" t="s">
        <v>1820</v>
      </c>
    </row>
    <row r="242" s="2" customFormat="1" ht="6.96" customHeight="1">
      <c r="A242" s="37"/>
      <c r="B242" s="59"/>
      <c r="C242" s="60"/>
      <c r="D242" s="60"/>
      <c r="E242" s="60"/>
      <c r="F242" s="60"/>
      <c r="G242" s="60"/>
      <c r="H242" s="60"/>
      <c r="I242" s="60"/>
      <c r="J242" s="60"/>
      <c r="K242" s="60"/>
      <c r="L242" s="38"/>
      <c r="M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</row>
  </sheetData>
  <autoFilter ref="C126:K24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BD Hodonícké svahy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1821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17. 2. 2025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34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ROUND(J120,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ROUND((SUM(BE120:BE203)),  2)</f>
        <v>0</v>
      </c>
      <c r="G33" s="37"/>
      <c r="H33" s="37"/>
      <c r="I33" s="127">
        <v>0.21</v>
      </c>
      <c r="J33" s="126">
        <f>ROUND(((SUM(BE120:BE203))*I33),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ROUND((SUM(BF120:BF203)),  2)</f>
        <v>0</v>
      </c>
      <c r="G34" s="37"/>
      <c r="H34" s="37"/>
      <c r="I34" s="127">
        <v>0.12</v>
      </c>
      <c r="J34" s="126">
        <f>ROUND(((SUM(BF120:BF203))*I34),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ROUND((SUM(BG120:BG203)),  2)</f>
        <v>0</v>
      </c>
      <c r="G35" s="37"/>
      <c r="H35" s="37"/>
      <c r="I35" s="127">
        <v>0.21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ROUND((SUM(BH120:BH203)),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ROUND((SUM(BI120:BI203)),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BD Hodonícké svahy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03 - ELE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ul. Panská, ul. Polní, Hodonice, okr. Znojmo</v>
      </c>
      <c r="G89" s="37"/>
      <c r="H89" s="37"/>
      <c r="I89" s="31" t="s">
        <v>22</v>
      </c>
      <c r="J89" s="68" t="str">
        <f>IF(J12="","",J12)</f>
        <v>17. 2. 2025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ADZ Investment s.r.o., Sokolova 408/1c, Horní Herš</v>
      </c>
      <c r="G91" s="37"/>
      <c r="H91" s="37"/>
      <c r="I91" s="31" t="s">
        <v>30</v>
      </c>
      <c r="J91" s="35" t="str">
        <f>E21</f>
        <v>Atelier 99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Jan Petr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107</v>
      </c>
      <c r="D94" s="128"/>
      <c r="E94" s="128"/>
      <c r="F94" s="128"/>
      <c r="G94" s="128"/>
      <c r="H94" s="128"/>
      <c r="I94" s="128"/>
      <c r="J94" s="137" t="s">
        <v>108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109</v>
      </c>
      <c r="D96" s="37"/>
      <c r="E96" s="37"/>
      <c r="F96" s="37"/>
      <c r="G96" s="37"/>
      <c r="H96" s="37"/>
      <c r="I96" s="37"/>
      <c r="J96" s="95">
        <f>J120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110</v>
      </c>
    </row>
    <row r="97" s="9" customFormat="1" ht="24.96" customHeight="1">
      <c r="A97" s="9"/>
      <c r="B97" s="139"/>
      <c r="C97" s="9"/>
      <c r="D97" s="140" t="s">
        <v>119</v>
      </c>
      <c r="E97" s="141"/>
      <c r="F97" s="141"/>
      <c r="G97" s="141"/>
      <c r="H97" s="141"/>
      <c r="I97" s="141"/>
      <c r="J97" s="142">
        <f>J121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1822</v>
      </c>
      <c r="E98" s="145"/>
      <c r="F98" s="145"/>
      <c r="G98" s="145"/>
      <c r="H98" s="145"/>
      <c r="I98" s="145"/>
      <c r="J98" s="146">
        <f>J122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1823</v>
      </c>
      <c r="E99" s="145"/>
      <c r="F99" s="145"/>
      <c r="G99" s="145"/>
      <c r="H99" s="145"/>
      <c r="I99" s="145"/>
      <c r="J99" s="146">
        <f>J189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9"/>
      <c r="C100" s="9"/>
      <c r="D100" s="140" t="s">
        <v>134</v>
      </c>
      <c r="E100" s="141"/>
      <c r="F100" s="141"/>
      <c r="G100" s="141"/>
      <c r="H100" s="141"/>
      <c r="I100" s="141"/>
      <c r="J100" s="142">
        <f>J201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135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0" t="str">
        <f>E7</f>
        <v>BD Hodonícké svahy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104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66" t="str">
        <f>E9</f>
        <v>03 - ELE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7"/>
      <c r="E114" s="37"/>
      <c r="F114" s="26" t="str">
        <f>F12</f>
        <v>ul. Panská, ul. Polní, Hodonice, okr. Znojmo</v>
      </c>
      <c r="G114" s="37"/>
      <c r="H114" s="37"/>
      <c r="I114" s="31" t="s">
        <v>22</v>
      </c>
      <c r="J114" s="68" t="str">
        <f>IF(J12="","",J12)</f>
        <v>17. 2. 2025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7"/>
      <c r="E116" s="37"/>
      <c r="F116" s="26" t="str">
        <f>E15</f>
        <v>ADZ Investment s.r.o., Sokolova 408/1c, Horní Herš</v>
      </c>
      <c r="G116" s="37"/>
      <c r="H116" s="37"/>
      <c r="I116" s="31" t="s">
        <v>30</v>
      </c>
      <c r="J116" s="35" t="str">
        <f>E21</f>
        <v>Atelier 99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7"/>
      <c r="E117" s="37"/>
      <c r="F117" s="26" t="str">
        <f>IF(E18="","",E18)</f>
        <v>Vyplň údaj</v>
      </c>
      <c r="G117" s="37"/>
      <c r="H117" s="37"/>
      <c r="I117" s="31" t="s">
        <v>33</v>
      </c>
      <c r="J117" s="35" t="str">
        <f>E24</f>
        <v>Jan Petr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47"/>
      <c r="B119" s="148"/>
      <c r="C119" s="149" t="s">
        <v>136</v>
      </c>
      <c r="D119" s="150" t="s">
        <v>62</v>
      </c>
      <c r="E119" s="150" t="s">
        <v>58</v>
      </c>
      <c r="F119" s="150" t="s">
        <v>59</v>
      </c>
      <c r="G119" s="150" t="s">
        <v>137</v>
      </c>
      <c r="H119" s="150" t="s">
        <v>138</v>
      </c>
      <c r="I119" s="150" t="s">
        <v>139</v>
      </c>
      <c r="J119" s="150" t="s">
        <v>108</v>
      </c>
      <c r="K119" s="151" t="s">
        <v>140</v>
      </c>
      <c r="L119" s="152"/>
      <c r="M119" s="85" t="s">
        <v>1</v>
      </c>
      <c r="N119" s="86" t="s">
        <v>41</v>
      </c>
      <c r="O119" s="86" t="s">
        <v>141</v>
      </c>
      <c r="P119" s="86" t="s">
        <v>142</v>
      </c>
      <c r="Q119" s="86" t="s">
        <v>143</v>
      </c>
      <c r="R119" s="86" t="s">
        <v>144</v>
      </c>
      <c r="S119" s="86" t="s">
        <v>145</v>
      </c>
      <c r="T119" s="87" t="s">
        <v>146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="2" customFormat="1" ht="22.8" customHeight="1">
      <c r="A120" s="37"/>
      <c r="B120" s="38"/>
      <c r="C120" s="92" t="s">
        <v>147</v>
      </c>
      <c r="D120" s="37"/>
      <c r="E120" s="37"/>
      <c r="F120" s="37"/>
      <c r="G120" s="37"/>
      <c r="H120" s="37"/>
      <c r="I120" s="37"/>
      <c r="J120" s="153">
        <f>BK120</f>
        <v>0</v>
      </c>
      <c r="K120" s="37"/>
      <c r="L120" s="38"/>
      <c r="M120" s="88"/>
      <c r="N120" s="72"/>
      <c r="O120" s="89"/>
      <c r="P120" s="154">
        <f>P121+P201</f>
        <v>0</v>
      </c>
      <c r="Q120" s="89"/>
      <c r="R120" s="154">
        <f>R121+R201</f>
        <v>1.396115</v>
      </c>
      <c r="S120" s="89"/>
      <c r="T120" s="155">
        <f>T121+T201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76</v>
      </c>
      <c r="AU120" s="18" t="s">
        <v>110</v>
      </c>
      <c r="BK120" s="156">
        <f>BK121+BK201</f>
        <v>0</v>
      </c>
    </row>
    <row r="121" s="12" customFormat="1" ht="25.92" customHeight="1">
      <c r="A121" s="12"/>
      <c r="B121" s="157"/>
      <c r="C121" s="12"/>
      <c r="D121" s="158" t="s">
        <v>76</v>
      </c>
      <c r="E121" s="159" t="s">
        <v>835</v>
      </c>
      <c r="F121" s="159" t="s">
        <v>836</v>
      </c>
      <c r="G121" s="12"/>
      <c r="H121" s="12"/>
      <c r="I121" s="160"/>
      <c r="J121" s="161">
        <f>BK121</f>
        <v>0</v>
      </c>
      <c r="K121" s="12"/>
      <c r="L121" s="157"/>
      <c r="M121" s="162"/>
      <c r="N121" s="163"/>
      <c r="O121" s="163"/>
      <c r="P121" s="164">
        <f>P122+P189</f>
        <v>0</v>
      </c>
      <c r="Q121" s="163"/>
      <c r="R121" s="164">
        <f>R122+R189</f>
        <v>1.396115</v>
      </c>
      <c r="S121" s="163"/>
      <c r="T121" s="165">
        <f>T122+T189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158</v>
      </c>
      <c r="AT121" s="166" t="s">
        <v>76</v>
      </c>
      <c r="AU121" s="166" t="s">
        <v>77</v>
      </c>
      <c r="AY121" s="158" t="s">
        <v>150</v>
      </c>
      <c r="BK121" s="167">
        <f>BK122+BK189</f>
        <v>0</v>
      </c>
    </row>
    <row r="122" s="12" customFormat="1" ht="22.8" customHeight="1">
      <c r="A122" s="12"/>
      <c r="B122" s="157"/>
      <c r="C122" s="12"/>
      <c r="D122" s="158" t="s">
        <v>76</v>
      </c>
      <c r="E122" s="168" t="s">
        <v>1824</v>
      </c>
      <c r="F122" s="168" t="s">
        <v>1825</v>
      </c>
      <c r="G122" s="12"/>
      <c r="H122" s="12"/>
      <c r="I122" s="160"/>
      <c r="J122" s="169">
        <f>BK122</f>
        <v>0</v>
      </c>
      <c r="K122" s="12"/>
      <c r="L122" s="157"/>
      <c r="M122" s="162"/>
      <c r="N122" s="163"/>
      <c r="O122" s="163"/>
      <c r="P122" s="164">
        <f>SUM(P123:P188)</f>
        <v>0</v>
      </c>
      <c r="Q122" s="163"/>
      <c r="R122" s="164">
        <f>SUM(R123:R188)</f>
        <v>1.3887350000000002</v>
      </c>
      <c r="S122" s="163"/>
      <c r="T122" s="165">
        <f>SUM(T123:T188)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158</v>
      </c>
      <c r="AT122" s="166" t="s">
        <v>76</v>
      </c>
      <c r="AU122" s="166" t="s">
        <v>85</v>
      </c>
      <c r="AY122" s="158" t="s">
        <v>150</v>
      </c>
      <c r="BK122" s="167">
        <f>SUM(BK123:BK188)</f>
        <v>0</v>
      </c>
    </row>
    <row r="123" s="2" customFormat="1" ht="24.15" customHeight="1">
      <c r="A123" s="37"/>
      <c r="B123" s="170"/>
      <c r="C123" s="171" t="s">
        <v>85</v>
      </c>
      <c r="D123" s="171" t="s">
        <v>152</v>
      </c>
      <c r="E123" s="172" t="s">
        <v>1826</v>
      </c>
      <c r="F123" s="173" t="s">
        <v>1827</v>
      </c>
      <c r="G123" s="174" t="s">
        <v>448</v>
      </c>
      <c r="H123" s="175">
        <v>1550</v>
      </c>
      <c r="I123" s="176"/>
      <c r="J123" s="177">
        <f>ROUND(I123*H123,2)</f>
        <v>0</v>
      </c>
      <c r="K123" s="173" t="s">
        <v>156</v>
      </c>
      <c r="L123" s="38"/>
      <c r="M123" s="178" t="s">
        <v>1</v>
      </c>
      <c r="N123" s="179" t="s">
        <v>43</v>
      </c>
      <c r="O123" s="76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2" t="s">
        <v>243</v>
      </c>
      <c r="AT123" s="182" t="s">
        <v>152</v>
      </c>
      <c r="AU123" s="182" t="s">
        <v>158</v>
      </c>
      <c r="AY123" s="18" t="s">
        <v>150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8" t="s">
        <v>158</v>
      </c>
      <c r="BK123" s="183">
        <f>ROUND(I123*H123,2)</f>
        <v>0</v>
      </c>
      <c r="BL123" s="18" t="s">
        <v>243</v>
      </c>
      <c r="BM123" s="182" t="s">
        <v>1828</v>
      </c>
    </row>
    <row r="124" s="2" customFormat="1" ht="24.15" customHeight="1">
      <c r="A124" s="37"/>
      <c r="B124" s="170"/>
      <c r="C124" s="208" t="s">
        <v>158</v>
      </c>
      <c r="D124" s="208" t="s">
        <v>470</v>
      </c>
      <c r="E124" s="209" t="s">
        <v>1829</v>
      </c>
      <c r="F124" s="210" t="s">
        <v>1830</v>
      </c>
      <c r="G124" s="211" t="s">
        <v>448</v>
      </c>
      <c r="H124" s="212">
        <v>1627.5</v>
      </c>
      <c r="I124" s="213"/>
      <c r="J124" s="214">
        <f>ROUND(I124*H124,2)</f>
        <v>0</v>
      </c>
      <c r="K124" s="210" t="s">
        <v>156</v>
      </c>
      <c r="L124" s="215"/>
      <c r="M124" s="216" t="s">
        <v>1</v>
      </c>
      <c r="N124" s="217" t="s">
        <v>43</v>
      </c>
      <c r="O124" s="76"/>
      <c r="P124" s="180">
        <f>O124*H124</f>
        <v>0</v>
      </c>
      <c r="Q124" s="180">
        <v>0.0001</v>
      </c>
      <c r="R124" s="180">
        <f>Q124*H124</f>
        <v>0.16275000000000003</v>
      </c>
      <c r="S124" s="180">
        <v>0</v>
      </c>
      <c r="T124" s="18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2" t="s">
        <v>342</v>
      </c>
      <c r="AT124" s="182" t="s">
        <v>470</v>
      </c>
      <c r="AU124" s="182" t="s">
        <v>158</v>
      </c>
      <c r="AY124" s="18" t="s">
        <v>150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8" t="s">
        <v>158</v>
      </c>
      <c r="BK124" s="183">
        <f>ROUND(I124*H124,2)</f>
        <v>0</v>
      </c>
      <c r="BL124" s="18" t="s">
        <v>243</v>
      </c>
      <c r="BM124" s="182" t="s">
        <v>1831</v>
      </c>
    </row>
    <row r="125" s="14" customFormat="1">
      <c r="A125" s="14"/>
      <c r="B125" s="192"/>
      <c r="C125" s="14"/>
      <c r="D125" s="185" t="s">
        <v>160</v>
      </c>
      <c r="E125" s="14"/>
      <c r="F125" s="194" t="s">
        <v>1832</v>
      </c>
      <c r="G125" s="14"/>
      <c r="H125" s="195">
        <v>1627.5</v>
      </c>
      <c r="I125" s="196"/>
      <c r="J125" s="14"/>
      <c r="K125" s="14"/>
      <c r="L125" s="192"/>
      <c r="M125" s="197"/>
      <c r="N125" s="198"/>
      <c r="O125" s="198"/>
      <c r="P125" s="198"/>
      <c r="Q125" s="198"/>
      <c r="R125" s="198"/>
      <c r="S125" s="198"/>
      <c r="T125" s="19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3" t="s">
        <v>160</v>
      </c>
      <c r="AU125" s="193" t="s">
        <v>158</v>
      </c>
      <c r="AV125" s="14" t="s">
        <v>158</v>
      </c>
      <c r="AW125" s="14" t="s">
        <v>3</v>
      </c>
      <c r="AX125" s="14" t="s">
        <v>85</v>
      </c>
      <c r="AY125" s="193" t="s">
        <v>150</v>
      </c>
    </row>
    <row r="126" s="2" customFormat="1" ht="16.5" customHeight="1">
      <c r="A126" s="37"/>
      <c r="B126" s="170"/>
      <c r="C126" s="171" t="s">
        <v>173</v>
      </c>
      <c r="D126" s="171" t="s">
        <v>152</v>
      </c>
      <c r="E126" s="172" t="s">
        <v>1833</v>
      </c>
      <c r="F126" s="173" t="s">
        <v>1834</v>
      </c>
      <c r="G126" s="174" t="s">
        <v>350</v>
      </c>
      <c r="H126" s="175">
        <v>398</v>
      </c>
      <c r="I126" s="176"/>
      <c r="J126" s="177">
        <f>ROUND(I126*H126,2)</f>
        <v>0</v>
      </c>
      <c r="K126" s="173" t="s">
        <v>156</v>
      </c>
      <c r="L126" s="38"/>
      <c r="M126" s="178" t="s">
        <v>1</v>
      </c>
      <c r="N126" s="179" t="s">
        <v>43</v>
      </c>
      <c r="O126" s="76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2" t="s">
        <v>243</v>
      </c>
      <c r="AT126" s="182" t="s">
        <v>152</v>
      </c>
      <c r="AU126" s="182" t="s">
        <v>158</v>
      </c>
      <c r="AY126" s="18" t="s">
        <v>150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158</v>
      </c>
      <c r="BK126" s="183">
        <f>ROUND(I126*H126,2)</f>
        <v>0</v>
      </c>
      <c r="BL126" s="18" t="s">
        <v>243</v>
      </c>
      <c r="BM126" s="182" t="s">
        <v>1835</v>
      </c>
    </row>
    <row r="127" s="2" customFormat="1" ht="24.15" customHeight="1">
      <c r="A127" s="37"/>
      <c r="B127" s="170"/>
      <c r="C127" s="208" t="s">
        <v>157</v>
      </c>
      <c r="D127" s="208" t="s">
        <v>470</v>
      </c>
      <c r="E127" s="209" t="s">
        <v>1836</v>
      </c>
      <c r="F127" s="210" t="s">
        <v>1837</v>
      </c>
      <c r="G127" s="211" t="s">
        <v>350</v>
      </c>
      <c r="H127" s="212">
        <v>398</v>
      </c>
      <c r="I127" s="213"/>
      <c r="J127" s="214">
        <f>ROUND(I127*H127,2)</f>
        <v>0</v>
      </c>
      <c r="K127" s="210" t="s">
        <v>156</v>
      </c>
      <c r="L127" s="215"/>
      <c r="M127" s="216" t="s">
        <v>1</v>
      </c>
      <c r="N127" s="217" t="s">
        <v>43</v>
      </c>
      <c r="O127" s="76"/>
      <c r="P127" s="180">
        <f>O127*H127</f>
        <v>0</v>
      </c>
      <c r="Q127" s="180">
        <v>9E-05</v>
      </c>
      <c r="R127" s="180">
        <f>Q127*H127</f>
        <v>0.035820000000000004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342</v>
      </c>
      <c r="AT127" s="182" t="s">
        <v>470</v>
      </c>
      <c r="AU127" s="182" t="s">
        <v>158</v>
      </c>
      <c r="AY127" s="18" t="s">
        <v>150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158</v>
      </c>
      <c r="BK127" s="183">
        <f>ROUND(I127*H127,2)</f>
        <v>0</v>
      </c>
      <c r="BL127" s="18" t="s">
        <v>243</v>
      </c>
      <c r="BM127" s="182" t="s">
        <v>1838</v>
      </c>
    </row>
    <row r="128" s="2" customFormat="1" ht="24.15" customHeight="1">
      <c r="A128" s="37"/>
      <c r="B128" s="170"/>
      <c r="C128" s="171" t="s">
        <v>188</v>
      </c>
      <c r="D128" s="171" t="s">
        <v>152</v>
      </c>
      <c r="E128" s="172" t="s">
        <v>1839</v>
      </c>
      <c r="F128" s="173" t="s">
        <v>1840</v>
      </c>
      <c r="G128" s="174" t="s">
        <v>448</v>
      </c>
      <c r="H128" s="175">
        <v>1900</v>
      </c>
      <c r="I128" s="176"/>
      <c r="J128" s="177">
        <f>ROUND(I128*H128,2)</f>
        <v>0</v>
      </c>
      <c r="K128" s="173" t="s">
        <v>156</v>
      </c>
      <c r="L128" s="38"/>
      <c r="M128" s="178" t="s">
        <v>1</v>
      </c>
      <c r="N128" s="179" t="s">
        <v>43</v>
      </c>
      <c r="O128" s="76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2" t="s">
        <v>243</v>
      </c>
      <c r="AT128" s="182" t="s">
        <v>152</v>
      </c>
      <c r="AU128" s="182" t="s">
        <v>158</v>
      </c>
      <c r="AY128" s="18" t="s">
        <v>150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158</v>
      </c>
      <c r="BK128" s="183">
        <f>ROUND(I128*H128,2)</f>
        <v>0</v>
      </c>
      <c r="BL128" s="18" t="s">
        <v>243</v>
      </c>
      <c r="BM128" s="182" t="s">
        <v>1841</v>
      </c>
    </row>
    <row r="129" s="2" customFormat="1" ht="24.15" customHeight="1">
      <c r="A129" s="37"/>
      <c r="B129" s="170"/>
      <c r="C129" s="208" t="s">
        <v>192</v>
      </c>
      <c r="D129" s="208" t="s">
        <v>470</v>
      </c>
      <c r="E129" s="209" t="s">
        <v>1842</v>
      </c>
      <c r="F129" s="210" t="s">
        <v>1843</v>
      </c>
      <c r="G129" s="211" t="s">
        <v>448</v>
      </c>
      <c r="H129" s="212">
        <v>2185</v>
      </c>
      <c r="I129" s="213"/>
      <c r="J129" s="214">
        <f>ROUND(I129*H129,2)</f>
        <v>0</v>
      </c>
      <c r="K129" s="210" t="s">
        <v>156</v>
      </c>
      <c r="L129" s="215"/>
      <c r="M129" s="216" t="s">
        <v>1</v>
      </c>
      <c r="N129" s="217" t="s">
        <v>43</v>
      </c>
      <c r="O129" s="76"/>
      <c r="P129" s="180">
        <f>O129*H129</f>
        <v>0</v>
      </c>
      <c r="Q129" s="180">
        <v>0.00012</v>
      </c>
      <c r="R129" s="180">
        <f>Q129*H129</f>
        <v>0.2622</v>
      </c>
      <c r="S129" s="180">
        <v>0</v>
      </c>
      <c r="T129" s="18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342</v>
      </c>
      <c r="AT129" s="182" t="s">
        <v>470</v>
      </c>
      <c r="AU129" s="182" t="s">
        <v>158</v>
      </c>
      <c r="AY129" s="18" t="s">
        <v>150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158</v>
      </c>
      <c r="BK129" s="183">
        <f>ROUND(I129*H129,2)</f>
        <v>0</v>
      </c>
      <c r="BL129" s="18" t="s">
        <v>243</v>
      </c>
      <c r="BM129" s="182" t="s">
        <v>1844</v>
      </c>
    </row>
    <row r="130" s="14" customFormat="1">
      <c r="A130" s="14"/>
      <c r="B130" s="192"/>
      <c r="C130" s="14"/>
      <c r="D130" s="185" t="s">
        <v>160</v>
      </c>
      <c r="E130" s="14"/>
      <c r="F130" s="194" t="s">
        <v>1845</v>
      </c>
      <c r="G130" s="14"/>
      <c r="H130" s="195">
        <v>2185</v>
      </c>
      <c r="I130" s="196"/>
      <c r="J130" s="14"/>
      <c r="K130" s="14"/>
      <c r="L130" s="192"/>
      <c r="M130" s="197"/>
      <c r="N130" s="198"/>
      <c r="O130" s="198"/>
      <c r="P130" s="198"/>
      <c r="Q130" s="198"/>
      <c r="R130" s="198"/>
      <c r="S130" s="198"/>
      <c r="T130" s="19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3" t="s">
        <v>160</v>
      </c>
      <c r="AU130" s="193" t="s">
        <v>158</v>
      </c>
      <c r="AV130" s="14" t="s">
        <v>158</v>
      </c>
      <c r="AW130" s="14" t="s">
        <v>3</v>
      </c>
      <c r="AX130" s="14" t="s">
        <v>85</v>
      </c>
      <c r="AY130" s="193" t="s">
        <v>150</v>
      </c>
    </row>
    <row r="131" s="2" customFormat="1" ht="33" customHeight="1">
      <c r="A131" s="37"/>
      <c r="B131" s="170"/>
      <c r="C131" s="171" t="s">
        <v>198</v>
      </c>
      <c r="D131" s="171" t="s">
        <v>152</v>
      </c>
      <c r="E131" s="172" t="s">
        <v>1846</v>
      </c>
      <c r="F131" s="173" t="s">
        <v>1847</v>
      </c>
      <c r="G131" s="174" t="s">
        <v>448</v>
      </c>
      <c r="H131" s="175">
        <v>2300</v>
      </c>
      <c r="I131" s="176"/>
      <c r="J131" s="177">
        <f>ROUND(I131*H131,2)</f>
        <v>0</v>
      </c>
      <c r="K131" s="173" t="s">
        <v>156</v>
      </c>
      <c r="L131" s="38"/>
      <c r="M131" s="178" t="s">
        <v>1</v>
      </c>
      <c r="N131" s="179" t="s">
        <v>43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243</v>
      </c>
      <c r="AT131" s="182" t="s">
        <v>152</v>
      </c>
      <c r="AU131" s="182" t="s">
        <v>158</v>
      </c>
      <c r="AY131" s="18" t="s">
        <v>150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158</v>
      </c>
      <c r="BK131" s="183">
        <f>ROUND(I131*H131,2)</f>
        <v>0</v>
      </c>
      <c r="BL131" s="18" t="s">
        <v>243</v>
      </c>
      <c r="BM131" s="182" t="s">
        <v>1848</v>
      </c>
    </row>
    <row r="132" s="2" customFormat="1" ht="24.15" customHeight="1">
      <c r="A132" s="37"/>
      <c r="B132" s="170"/>
      <c r="C132" s="208" t="s">
        <v>203</v>
      </c>
      <c r="D132" s="208" t="s">
        <v>470</v>
      </c>
      <c r="E132" s="209" t="s">
        <v>1849</v>
      </c>
      <c r="F132" s="210" t="s">
        <v>1850</v>
      </c>
      <c r="G132" s="211" t="s">
        <v>448</v>
      </c>
      <c r="H132" s="212">
        <v>2645</v>
      </c>
      <c r="I132" s="213"/>
      <c r="J132" s="214">
        <f>ROUND(I132*H132,2)</f>
        <v>0</v>
      </c>
      <c r="K132" s="210" t="s">
        <v>156</v>
      </c>
      <c r="L132" s="215"/>
      <c r="M132" s="216" t="s">
        <v>1</v>
      </c>
      <c r="N132" s="217" t="s">
        <v>43</v>
      </c>
      <c r="O132" s="76"/>
      <c r="P132" s="180">
        <f>O132*H132</f>
        <v>0</v>
      </c>
      <c r="Q132" s="180">
        <v>0.00017</v>
      </c>
      <c r="R132" s="180">
        <f>Q132*H132</f>
        <v>0.44965</v>
      </c>
      <c r="S132" s="180">
        <v>0</v>
      </c>
      <c r="T132" s="18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2" t="s">
        <v>342</v>
      </c>
      <c r="AT132" s="182" t="s">
        <v>470</v>
      </c>
      <c r="AU132" s="182" t="s">
        <v>158</v>
      </c>
      <c r="AY132" s="18" t="s">
        <v>150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158</v>
      </c>
      <c r="BK132" s="183">
        <f>ROUND(I132*H132,2)</f>
        <v>0</v>
      </c>
      <c r="BL132" s="18" t="s">
        <v>243</v>
      </c>
      <c r="BM132" s="182" t="s">
        <v>1851</v>
      </c>
    </row>
    <row r="133" s="14" customFormat="1">
      <c r="A133" s="14"/>
      <c r="B133" s="192"/>
      <c r="C133" s="14"/>
      <c r="D133" s="185" t="s">
        <v>160</v>
      </c>
      <c r="E133" s="14"/>
      <c r="F133" s="194" t="s">
        <v>1852</v>
      </c>
      <c r="G133" s="14"/>
      <c r="H133" s="195">
        <v>2645</v>
      </c>
      <c r="I133" s="196"/>
      <c r="J133" s="14"/>
      <c r="K133" s="14"/>
      <c r="L133" s="192"/>
      <c r="M133" s="197"/>
      <c r="N133" s="198"/>
      <c r="O133" s="198"/>
      <c r="P133" s="198"/>
      <c r="Q133" s="198"/>
      <c r="R133" s="198"/>
      <c r="S133" s="198"/>
      <c r="T133" s="19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3" t="s">
        <v>160</v>
      </c>
      <c r="AU133" s="193" t="s">
        <v>158</v>
      </c>
      <c r="AV133" s="14" t="s">
        <v>158</v>
      </c>
      <c r="AW133" s="14" t="s">
        <v>3</v>
      </c>
      <c r="AX133" s="14" t="s">
        <v>85</v>
      </c>
      <c r="AY133" s="193" t="s">
        <v>150</v>
      </c>
    </row>
    <row r="134" s="2" customFormat="1" ht="24.15" customHeight="1">
      <c r="A134" s="37"/>
      <c r="B134" s="170"/>
      <c r="C134" s="171" t="s">
        <v>207</v>
      </c>
      <c r="D134" s="171" t="s">
        <v>152</v>
      </c>
      <c r="E134" s="172" t="s">
        <v>1853</v>
      </c>
      <c r="F134" s="173" t="s">
        <v>1854</v>
      </c>
      <c r="G134" s="174" t="s">
        <v>448</v>
      </c>
      <c r="H134" s="175">
        <v>90</v>
      </c>
      <c r="I134" s="176"/>
      <c r="J134" s="177">
        <f>ROUND(I134*H134,2)</f>
        <v>0</v>
      </c>
      <c r="K134" s="173" t="s">
        <v>156</v>
      </c>
      <c r="L134" s="38"/>
      <c r="M134" s="178" t="s">
        <v>1</v>
      </c>
      <c r="N134" s="179" t="s">
        <v>43</v>
      </c>
      <c r="O134" s="76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2" t="s">
        <v>243</v>
      </c>
      <c r="AT134" s="182" t="s">
        <v>152</v>
      </c>
      <c r="AU134" s="182" t="s">
        <v>158</v>
      </c>
      <c r="AY134" s="18" t="s">
        <v>150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158</v>
      </c>
      <c r="BK134" s="183">
        <f>ROUND(I134*H134,2)</f>
        <v>0</v>
      </c>
      <c r="BL134" s="18" t="s">
        <v>243</v>
      </c>
      <c r="BM134" s="182" t="s">
        <v>1855</v>
      </c>
    </row>
    <row r="135" s="2" customFormat="1" ht="24.15" customHeight="1">
      <c r="A135" s="37"/>
      <c r="B135" s="170"/>
      <c r="C135" s="208" t="s">
        <v>213</v>
      </c>
      <c r="D135" s="208" t="s">
        <v>470</v>
      </c>
      <c r="E135" s="209" t="s">
        <v>1856</v>
      </c>
      <c r="F135" s="210" t="s">
        <v>1857</v>
      </c>
      <c r="G135" s="211" t="s">
        <v>448</v>
      </c>
      <c r="H135" s="212">
        <v>103.5</v>
      </c>
      <c r="I135" s="213"/>
      <c r="J135" s="214">
        <f>ROUND(I135*H135,2)</f>
        <v>0</v>
      </c>
      <c r="K135" s="210" t="s">
        <v>156</v>
      </c>
      <c r="L135" s="215"/>
      <c r="M135" s="216" t="s">
        <v>1</v>
      </c>
      <c r="N135" s="217" t="s">
        <v>43</v>
      </c>
      <c r="O135" s="76"/>
      <c r="P135" s="180">
        <f>O135*H135</f>
        <v>0</v>
      </c>
      <c r="Q135" s="180">
        <v>0.00042</v>
      </c>
      <c r="R135" s="180">
        <f>Q135*H135</f>
        <v>0.043470000000000008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342</v>
      </c>
      <c r="AT135" s="182" t="s">
        <v>470</v>
      </c>
      <c r="AU135" s="182" t="s">
        <v>158</v>
      </c>
      <c r="AY135" s="18" t="s">
        <v>150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158</v>
      </c>
      <c r="BK135" s="183">
        <f>ROUND(I135*H135,2)</f>
        <v>0</v>
      </c>
      <c r="BL135" s="18" t="s">
        <v>243</v>
      </c>
      <c r="BM135" s="182" t="s">
        <v>1858</v>
      </c>
    </row>
    <row r="136" s="14" customFormat="1">
      <c r="A136" s="14"/>
      <c r="B136" s="192"/>
      <c r="C136" s="14"/>
      <c r="D136" s="185" t="s">
        <v>160</v>
      </c>
      <c r="E136" s="14"/>
      <c r="F136" s="194" t="s">
        <v>1859</v>
      </c>
      <c r="G136" s="14"/>
      <c r="H136" s="195">
        <v>103.5</v>
      </c>
      <c r="I136" s="196"/>
      <c r="J136" s="14"/>
      <c r="K136" s="14"/>
      <c r="L136" s="192"/>
      <c r="M136" s="197"/>
      <c r="N136" s="198"/>
      <c r="O136" s="198"/>
      <c r="P136" s="198"/>
      <c r="Q136" s="198"/>
      <c r="R136" s="198"/>
      <c r="S136" s="198"/>
      <c r="T136" s="19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3" t="s">
        <v>160</v>
      </c>
      <c r="AU136" s="193" t="s">
        <v>158</v>
      </c>
      <c r="AV136" s="14" t="s">
        <v>158</v>
      </c>
      <c r="AW136" s="14" t="s">
        <v>3</v>
      </c>
      <c r="AX136" s="14" t="s">
        <v>85</v>
      </c>
      <c r="AY136" s="193" t="s">
        <v>150</v>
      </c>
    </row>
    <row r="137" s="2" customFormat="1" ht="24.15" customHeight="1">
      <c r="A137" s="37"/>
      <c r="B137" s="170"/>
      <c r="C137" s="171" t="s">
        <v>217</v>
      </c>
      <c r="D137" s="171" t="s">
        <v>152</v>
      </c>
      <c r="E137" s="172" t="s">
        <v>1860</v>
      </c>
      <c r="F137" s="173" t="s">
        <v>1861</v>
      </c>
      <c r="G137" s="174" t="s">
        <v>448</v>
      </c>
      <c r="H137" s="175">
        <v>100</v>
      </c>
      <c r="I137" s="176"/>
      <c r="J137" s="177">
        <f>ROUND(I137*H137,2)</f>
        <v>0</v>
      </c>
      <c r="K137" s="173" t="s">
        <v>156</v>
      </c>
      <c r="L137" s="38"/>
      <c r="M137" s="178" t="s">
        <v>1</v>
      </c>
      <c r="N137" s="179" t="s">
        <v>43</v>
      </c>
      <c r="O137" s="76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243</v>
      </c>
      <c r="AT137" s="182" t="s">
        <v>152</v>
      </c>
      <c r="AU137" s="182" t="s">
        <v>158</v>
      </c>
      <c r="AY137" s="18" t="s">
        <v>150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158</v>
      </c>
      <c r="BK137" s="183">
        <f>ROUND(I137*H137,2)</f>
        <v>0</v>
      </c>
      <c r="BL137" s="18" t="s">
        <v>243</v>
      </c>
      <c r="BM137" s="182" t="s">
        <v>1862</v>
      </c>
    </row>
    <row r="138" s="2" customFormat="1" ht="24.15" customHeight="1">
      <c r="A138" s="37"/>
      <c r="B138" s="170"/>
      <c r="C138" s="208" t="s">
        <v>8</v>
      </c>
      <c r="D138" s="208" t="s">
        <v>470</v>
      </c>
      <c r="E138" s="209" t="s">
        <v>1863</v>
      </c>
      <c r="F138" s="210" t="s">
        <v>1864</v>
      </c>
      <c r="G138" s="211" t="s">
        <v>448</v>
      </c>
      <c r="H138" s="212">
        <v>115</v>
      </c>
      <c r="I138" s="213"/>
      <c r="J138" s="214">
        <f>ROUND(I138*H138,2)</f>
        <v>0</v>
      </c>
      <c r="K138" s="210" t="s">
        <v>156</v>
      </c>
      <c r="L138" s="215"/>
      <c r="M138" s="216" t="s">
        <v>1</v>
      </c>
      <c r="N138" s="217" t="s">
        <v>43</v>
      </c>
      <c r="O138" s="76"/>
      <c r="P138" s="180">
        <f>O138*H138</f>
        <v>0</v>
      </c>
      <c r="Q138" s="180">
        <v>0.00053</v>
      </c>
      <c r="R138" s="180">
        <f>Q138*H138</f>
        <v>0.06095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342</v>
      </c>
      <c r="AT138" s="182" t="s">
        <v>470</v>
      </c>
      <c r="AU138" s="182" t="s">
        <v>158</v>
      </c>
      <c r="AY138" s="18" t="s">
        <v>150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158</v>
      </c>
      <c r="BK138" s="183">
        <f>ROUND(I138*H138,2)</f>
        <v>0</v>
      </c>
      <c r="BL138" s="18" t="s">
        <v>243</v>
      </c>
      <c r="BM138" s="182" t="s">
        <v>1865</v>
      </c>
    </row>
    <row r="139" s="14" customFormat="1">
      <c r="A139" s="14"/>
      <c r="B139" s="192"/>
      <c r="C139" s="14"/>
      <c r="D139" s="185" t="s">
        <v>160</v>
      </c>
      <c r="E139" s="14"/>
      <c r="F139" s="194" t="s">
        <v>1866</v>
      </c>
      <c r="G139" s="14"/>
      <c r="H139" s="195">
        <v>115</v>
      </c>
      <c r="I139" s="196"/>
      <c r="J139" s="14"/>
      <c r="K139" s="14"/>
      <c r="L139" s="192"/>
      <c r="M139" s="197"/>
      <c r="N139" s="198"/>
      <c r="O139" s="198"/>
      <c r="P139" s="198"/>
      <c r="Q139" s="198"/>
      <c r="R139" s="198"/>
      <c r="S139" s="198"/>
      <c r="T139" s="19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3" t="s">
        <v>160</v>
      </c>
      <c r="AU139" s="193" t="s">
        <v>158</v>
      </c>
      <c r="AV139" s="14" t="s">
        <v>158</v>
      </c>
      <c r="AW139" s="14" t="s">
        <v>3</v>
      </c>
      <c r="AX139" s="14" t="s">
        <v>85</v>
      </c>
      <c r="AY139" s="193" t="s">
        <v>150</v>
      </c>
    </row>
    <row r="140" s="2" customFormat="1" ht="24.15" customHeight="1">
      <c r="A140" s="37"/>
      <c r="B140" s="170"/>
      <c r="C140" s="171" t="s">
        <v>227</v>
      </c>
      <c r="D140" s="171" t="s">
        <v>152</v>
      </c>
      <c r="E140" s="172" t="s">
        <v>1867</v>
      </c>
      <c r="F140" s="173" t="s">
        <v>1868</v>
      </c>
      <c r="G140" s="174" t="s">
        <v>448</v>
      </c>
      <c r="H140" s="175">
        <v>50</v>
      </c>
      <c r="I140" s="176"/>
      <c r="J140" s="177">
        <f>ROUND(I140*H140,2)</f>
        <v>0</v>
      </c>
      <c r="K140" s="173" t="s">
        <v>156</v>
      </c>
      <c r="L140" s="38"/>
      <c r="M140" s="178" t="s">
        <v>1</v>
      </c>
      <c r="N140" s="179" t="s">
        <v>43</v>
      </c>
      <c r="O140" s="76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2" t="s">
        <v>243</v>
      </c>
      <c r="AT140" s="182" t="s">
        <v>152</v>
      </c>
      <c r="AU140" s="182" t="s">
        <v>158</v>
      </c>
      <c r="AY140" s="18" t="s">
        <v>150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158</v>
      </c>
      <c r="BK140" s="183">
        <f>ROUND(I140*H140,2)</f>
        <v>0</v>
      </c>
      <c r="BL140" s="18" t="s">
        <v>243</v>
      </c>
      <c r="BM140" s="182" t="s">
        <v>1869</v>
      </c>
    </row>
    <row r="141" s="2" customFormat="1" ht="24.15" customHeight="1">
      <c r="A141" s="37"/>
      <c r="B141" s="170"/>
      <c r="C141" s="208" t="s">
        <v>233</v>
      </c>
      <c r="D141" s="208" t="s">
        <v>470</v>
      </c>
      <c r="E141" s="209" t="s">
        <v>1870</v>
      </c>
      <c r="F141" s="210" t="s">
        <v>1871</v>
      </c>
      <c r="G141" s="211" t="s">
        <v>448</v>
      </c>
      <c r="H141" s="212">
        <v>57.5</v>
      </c>
      <c r="I141" s="213"/>
      <c r="J141" s="214">
        <f>ROUND(I141*H141,2)</f>
        <v>0</v>
      </c>
      <c r="K141" s="210" t="s">
        <v>156</v>
      </c>
      <c r="L141" s="215"/>
      <c r="M141" s="216" t="s">
        <v>1</v>
      </c>
      <c r="N141" s="217" t="s">
        <v>43</v>
      </c>
      <c r="O141" s="76"/>
      <c r="P141" s="180">
        <f>O141*H141</f>
        <v>0</v>
      </c>
      <c r="Q141" s="180">
        <v>0.00077</v>
      </c>
      <c r="R141" s="180">
        <f>Q141*H141</f>
        <v>0.044274999999999992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342</v>
      </c>
      <c r="AT141" s="182" t="s">
        <v>470</v>
      </c>
      <c r="AU141" s="182" t="s">
        <v>158</v>
      </c>
      <c r="AY141" s="18" t="s">
        <v>150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158</v>
      </c>
      <c r="BK141" s="183">
        <f>ROUND(I141*H141,2)</f>
        <v>0</v>
      </c>
      <c r="BL141" s="18" t="s">
        <v>243</v>
      </c>
      <c r="BM141" s="182" t="s">
        <v>1872</v>
      </c>
    </row>
    <row r="142" s="14" customFormat="1">
      <c r="A142" s="14"/>
      <c r="B142" s="192"/>
      <c r="C142" s="14"/>
      <c r="D142" s="185" t="s">
        <v>160</v>
      </c>
      <c r="E142" s="14"/>
      <c r="F142" s="194" t="s">
        <v>1873</v>
      </c>
      <c r="G142" s="14"/>
      <c r="H142" s="195">
        <v>57.5</v>
      </c>
      <c r="I142" s="196"/>
      <c r="J142" s="14"/>
      <c r="K142" s="14"/>
      <c r="L142" s="192"/>
      <c r="M142" s="197"/>
      <c r="N142" s="198"/>
      <c r="O142" s="198"/>
      <c r="P142" s="198"/>
      <c r="Q142" s="198"/>
      <c r="R142" s="198"/>
      <c r="S142" s="198"/>
      <c r="T142" s="19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3" t="s">
        <v>160</v>
      </c>
      <c r="AU142" s="193" t="s">
        <v>158</v>
      </c>
      <c r="AV142" s="14" t="s">
        <v>158</v>
      </c>
      <c r="AW142" s="14" t="s">
        <v>3</v>
      </c>
      <c r="AX142" s="14" t="s">
        <v>85</v>
      </c>
      <c r="AY142" s="193" t="s">
        <v>150</v>
      </c>
    </row>
    <row r="143" s="2" customFormat="1" ht="24.15" customHeight="1">
      <c r="A143" s="37"/>
      <c r="B143" s="170"/>
      <c r="C143" s="171" t="s">
        <v>238</v>
      </c>
      <c r="D143" s="171" t="s">
        <v>152</v>
      </c>
      <c r="E143" s="172" t="s">
        <v>1874</v>
      </c>
      <c r="F143" s="173" t="s">
        <v>1875</v>
      </c>
      <c r="G143" s="174" t="s">
        <v>448</v>
      </c>
      <c r="H143" s="175">
        <v>1200</v>
      </c>
      <c r="I143" s="176"/>
      <c r="J143" s="177">
        <f>ROUND(I143*H143,2)</f>
        <v>0</v>
      </c>
      <c r="K143" s="173" t="s">
        <v>156</v>
      </c>
      <c r="L143" s="38"/>
      <c r="M143" s="178" t="s">
        <v>1</v>
      </c>
      <c r="N143" s="179" t="s">
        <v>43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243</v>
      </c>
      <c r="AT143" s="182" t="s">
        <v>152</v>
      </c>
      <c r="AU143" s="182" t="s">
        <v>158</v>
      </c>
      <c r="AY143" s="18" t="s">
        <v>150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158</v>
      </c>
      <c r="BK143" s="183">
        <f>ROUND(I143*H143,2)</f>
        <v>0</v>
      </c>
      <c r="BL143" s="18" t="s">
        <v>243</v>
      </c>
      <c r="BM143" s="182" t="s">
        <v>1876</v>
      </c>
    </row>
    <row r="144" s="2" customFormat="1" ht="21.75" customHeight="1">
      <c r="A144" s="37"/>
      <c r="B144" s="170"/>
      <c r="C144" s="171" t="s">
        <v>243</v>
      </c>
      <c r="D144" s="171" t="s">
        <v>152</v>
      </c>
      <c r="E144" s="172" t="s">
        <v>1877</v>
      </c>
      <c r="F144" s="173" t="s">
        <v>1878</v>
      </c>
      <c r="G144" s="174" t="s">
        <v>350</v>
      </c>
      <c r="H144" s="175">
        <v>75</v>
      </c>
      <c r="I144" s="176"/>
      <c r="J144" s="177">
        <f>ROUND(I144*H144,2)</f>
        <v>0</v>
      </c>
      <c r="K144" s="173" t="s">
        <v>156</v>
      </c>
      <c r="L144" s="38"/>
      <c r="M144" s="178" t="s">
        <v>1</v>
      </c>
      <c r="N144" s="179" t="s">
        <v>43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243</v>
      </c>
      <c r="AT144" s="182" t="s">
        <v>152</v>
      </c>
      <c r="AU144" s="182" t="s">
        <v>158</v>
      </c>
      <c r="AY144" s="18" t="s">
        <v>150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158</v>
      </c>
      <c r="BK144" s="183">
        <f>ROUND(I144*H144,2)</f>
        <v>0</v>
      </c>
      <c r="BL144" s="18" t="s">
        <v>243</v>
      </c>
      <c r="BM144" s="182" t="s">
        <v>1879</v>
      </c>
    </row>
    <row r="145" s="2" customFormat="1" ht="21.75" customHeight="1">
      <c r="A145" s="37"/>
      <c r="B145" s="170"/>
      <c r="C145" s="171" t="s">
        <v>248</v>
      </c>
      <c r="D145" s="171" t="s">
        <v>152</v>
      </c>
      <c r="E145" s="172" t="s">
        <v>1880</v>
      </c>
      <c r="F145" s="173" t="s">
        <v>1881</v>
      </c>
      <c r="G145" s="174" t="s">
        <v>350</v>
      </c>
      <c r="H145" s="175">
        <v>150</v>
      </c>
      <c r="I145" s="176"/>
      <c r="J145" s="177">
        <f>ROUND(I145*H145,2)</f>
        <v>0</v>
      </c>
      <c r="K145" s="173" t="s">
        <v>156</v>
      </c>
      <c r="L145" s="38"/>
      <c r="M145" s="178" t="s">
        <v>1</v>
      </c>
      <c r="N145" s="179" t="s">
        <v>43</v>
      </c>
      <c r="O145" s="76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2" t="s">
        <v>243</v>
      </c>
      <c r="AT145" s="182" t="s">
        <v>152</v>
      </c>
      <c r="AU145" s="182" t="s">
        <v>158</v>
      </c>
      <c r="AY145" s="18" t="s">
        <v>150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158</v>
      </c>
      <c r="BK145" s="183">
        <f>ROUND(I145*H145,2)</f>
        <v>0</v>
      </c>
      <c r="BL145" s="18" t="s">
        <v>243</v>
      </c>
      <c r="BM145" s="182" t="s">
        <v>1882</v>
      </c>
    </row>
    <row r="146" s="2" customFormat="1" ht="21.75" customHeight="1">
      <c r="A146" s="37"/>
      <c r="B146" s="170"/>
      <c r="C146" s="171" t="s">
        <v>256</v>
      </c>
      <c r="D146" s="171" t="s">
        <v>152</v>
      </c>
      <c r="E146" s="172" t="s">
        <v>1883</v>
      </c>
      <c r="F146" s="173" t="s">
        <v>1884</v>
      </c>
      <c r="G146" s="174" t="s">
        <v>350</v>
      </c>
      <c r="H146" s="175">
        <v>15</v>
      </c>
      <c r="I146" s="176"/>
      <c r="J146" s="177">
        <f>ROUND(I146*H146,2)</f>
        <v>0</v>
      </c>
      <c r="K146" s="173" t="s">
        <v>156</v>
      </c>
      <c r="L146" s="38"/>
      <c r="M146" s="178" t="s">
        <v>1</v>
      </c>
      <c r="N146" s="179" t="s">
        <v>43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243</v>
      </c>
      <c r="AT146" s="182" t="s">
        <v>152</v>
      </c>
      <c r="AU146" s="182" t="s">
        <v>158</v>
      </c>
      <c r="AY146" s="18" t="s">
        <v>150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158</v>
      </c>
      <c r="BK146" s="183">
        <f>ROUND(I146*H146,2)</f>
        <v>0</v>
      </c>
      <c r="BL146" s="18" t="s">
        <v>243</v>
      </c>
      <c r="BM146" s="182" t="s">
        <v>1885</v>
      </c>
    </row>
    <row r="147" s="2" customFormat="1" ht="24.15" customHeight="1">
      <c r="A147" s="37"/>
      <c r="B147" s="170"/>
      <c r="C147" s="171" t="s">
        <v>261</v>
      </c>
      <c r="D147" s="171" t="s">
        <v>152</v>
      </c>
      <c r="E147" s="172" t="s">
        <v>1886</v>
      </c>
      <c r="F147" s="173" t="s">
        <v>1887</v>
      </c>
      <c r="G147" s="174" t="s">
        <v>350</v>
      </c>
      <c r="H147" s="175">
        <v>84</v>
      </c>
      <c r="I147" s="176"/>
      <c r="J147" s="177">
        <f>ROUND(I147*H147,2)</f>
        <v>0</v>
      </c>
      <c r="K147" s="173" t="s">
        <v>156</v>
      </c>
      <c r="L147" s="38"/>
      <c r="M147" s="178" t="s">
        <v>1</v>
      </c>
      <c r="N147" s="179" t="s">
        <v>43</v>
      </c>
      <c r="O147" s="76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243</v>
      </c>
      <c r="AT147" s="182" t="s">
        <v>152</v>
      </c>
      <c r="AU147" s="182" t="s">
        <v>158</v>
      </c>
      <c r="AY147" s="18" t="s">
        <v>150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158</v>
      </c>
      <c r="BK147" s="183">
        <f>ROUND(I147*H147,2)</f>
        <v>0</v>
      </c>
      <c r="BL147" s="18" t="s">
        <v>243</v>
      </c>
      <c r="BM147" s="182" t="s">
        <v>1888</v>
      </c>
    </row>
    <row r="148" s="2" customFormat="1" ht="24.15" customHeight="1">
      <c r="A148" s="37"/>
      <c r="B148" s="170"/>
      <c r="C148" s="208" t="s">
        <v>265</v>
      </c>
      <c r="D148" s="208" t="s">
        <v>470</v>
      </c>
      <c r="E148" s="209" t="s">
        <v>1889</v>
      </c>
      <c r="F148" s="210" t="s">
        <v>1890</v>
      </c>
      <c r="G148" s="211" t="s">
        <v>350</v>
      </c>
      <c r="H148" s="212">
        <v>84</v>
      </c>
      <c r="I148" s="213"/>
      <c r="J148" s="214">
        <f>ROUND(I148*H148,2)</f>
        <v>0</v>
      </c>
      <c r="K148" s="210" t="s">
        <v>156</v>
      </c>
      <c r="L148" s="215"/>
      <c r="M148" s="216" t="s">
        <v>1</v>
      </c>
      <c r="N148" s="217" t="s">
        <v>43</v>
      </c>
      <c r="O148" s="76"/>
      <c r="P148" s="180">
        <f>O148*H148</f>
        <v>0</v>
      </c>
      <c r="Q148" s="180">
        <v>9E-05</v>
      </c>
      <c r="R148" s="180">
        <f>Q148*H148</f>
        <v>0.00756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342</v>
      </c>
      <c r="AT148" s="182" t="s">
        <v>470</v>
      </c>
      <c r="AU148" s="182" t="s">
        <v>158</v>
      </c>
      <c r="AY148" s="18" t="s">
        <v>150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158</v>
      </c>
      <c r="BK148" s="183">
        <f>ROUND(I148*H148,2)</f>
        <v>0</v>
      </c>
      <c r="BL148" s="18" t="s">
        <v>243</v>
      </c>
      <c r="BM148" s="182" t="s">
        <v>1891</v>
      </c>
    </row>
    <row r="149" s="2" customFormat="1" ht="16.5" customHeight="1">
      <c r="A149" s="37"/>
      <c r="B149" s="170"/>
      <c r="C149" s="208" t="s">
        <v>7</v>
      </c>
      <c r="D149" s="208" t="s">
        <v>470</v>
      </c>
      <c r="E149" s="209" t="s">
        <v>1892</v>
      </c>
      <c r="F149" s="210" t="s">
        <v>1893</v>
      </c>
      <c r="G149" s="211" t="s">
        <v>350</v>
      </c>
      <c r="H149" s="212">
        <v>84</v>
      </c>
      <c r="I149" s="213"/>
      <c r="J149" s="214">
        <f>ROUND(I149*H149,2)</f>
        <v>0</v>
      </c>
      <c r="K149" s="210" t="s">
        <v>156</v>
      </c>
      <c r="L149" s="215"/>
      <c r="M149" s="216" t="s">
        <v>1</v>
      </c>
      <c r="N149" s="217" t="s">
        <v>43</v>
      </c>
      <c r="O149" s="76"/>
      <c r="P149" s="180">
        <f>O149*H149</f>
        <v>0</v>
      </c>
      <c r="Q149" s="180">
        <v>1E-05</v>
      </c>
      <c r="R149" s="180">
        <f>Q149*H149</f>
        <v>0.00084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342</v>
      </c>
      <c r="AT149" s="182" t="s">
        <v>470</v>
      </c>
      <c r="AU149" s="182" t="s">
        <v>158</v>
      </c>
      <c r="AY149" s="18" t="s">
        <v>150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158</v>
      </c>
      <c r="BK149" s="183">
        <f>ROUND(I149*H149,2)</f>
        <v>0</v>
      </c>
      <c r="BL149" s="18" t="s">
        <v>243</v>
      </c>
      <c r="BM149" s="182" t="s">
        <v>1894</v>
      </c>
    </row>
    <row r="150" s="2" customFormat="1" ht="24.15" customHeight="1">
      <c r="A150" s="37"/>
      <c r="B150" s="170"/>
      <c r="C150" s="171" t="s">
        <v>273</v>
      </c>
      <c r="D150" s="171" t="s">
        <v>152</v>
      </c>
      <c r="E150" s="172" t="s">
        <v>1895</v>
      </c>
      <c r="F150" s="173" t="s">
        <v>1896</v>
      </c>
      <c r="G150" s="174" t="s">
        <v>350</v>
      </c>
      <c r="H150" s="175">
        <v>12</v>
      </c>
      <c r="I150" s="176"/>
      <c r="J150" s="177">
        <f>ROUND(I150*H150,2)</f>
        <v>0</v>
      </c>
      <c r="K150" s="173" t="s">
        <v>156</v>
      </c>
      <c r="L150" s="38"/>
      <c r="M150" s="178" t="s">
        <v>1</v>
      </c>
      <c r="N150" s="179" t="s">
        <v>43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243</v>
      </c>
      <c r="AT150" s="182" t="s">
        <v>152</v>
      </c>
      <c r="AU150" s="182" t="s">
        <v>158</v>
      </c>
      <c r="AY150" s="18" t="s">
        <v>150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158</v>
      </c>
      <c r="BK150" s="183">
        <f>ROUND(I150*H150,2)</f>
        <v>0</v>
      </c>
      <c r="BL150" s="18" t="s">
        <v>243</v>
      </c>
      <c r="BM150" s="182" t="s">
        <v>1897</v>
      </c>
    </row>
    <row r="151" s="2" customFormat="1" ht="24.15" customHeight="1">
      <c r="A151" s="37"/>
      <c r="B151" s="170"/>
      <c r="C151" s="208" t="s">
        <v>277</v>
      </c>
      <c r="D151" s="208" t="s">
        <v>470</v>
      </c>
      <c r="E151" s="209" t="s">
        <v>1898</v>
      </c>
      <c r="F151" s="210" t="s">
        <v>1899</v>
      </c>
      <c r="G151" s="211" t="s">
        <v>350</v>
      </c>
      <c r="H151" s="212">
        <v>12</v>
      </c>
      <c r="I151" s="213"/>
      <c r="J151" s="214">
        <f>ROUND(I151*H151,2)</f>
        <v>0</v>
      </c>
      <c r="K151" s="210" t="s">
        <v>156</v>
      </c>
      <c r="L151" s="215"/>
      <c r="M151" s="216" t="s">
        <v>1</v>
      </c>
      <c r="N151" s="217" t="s">
        <v>43</v>
      </c>
      <c r="O151" s="76"/>
      <c r="P151" s="180">
        <f>O151*H151</f>
        <v>0</v>
      </c>
      <c r="Q151" s="180">
        <v>0.0001</v>
      </c>
      <c r="R151" s="180">
        <f>Q151*H151</f>
        <v>0.0012000000000000002</v>
      </c>
      <c r="S151" s="180">
        <v>0</v>
      </c>
      <c r="T151" s="18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2" t="s">
        <v>342</v>
      </c>
      <c r="AT151" s="182" t="s">
        <v>470</v>
      </c>
      <c r="AU151" s="182" t="s">
        <v>158</v>
      </c>
      <c r="AY151" s="18" t="s">
        <v>150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158</v>
      </c>
      <c r="BK151" s="183">
        <f>ROUND(I151*H151,2)</f>
        <v>0</v>
      </c>
      <c r="BL151" s="18" t="s">
        <v>243</v>
      </c>
      <c r="BM151" s="182" t="s">
        <v>1900</v>
      </c>
    </row>
    <row r="152" s="2" customFormat="1" ht="16.5" customHeight="1">
      <c r="A152" s="37"/>
      <c r="B152" s="170"/>
      <c r="C152" s="208" t="s">
        <v>285</v>
      </c>
      <c r="D152" s="208" t="s">
        <v>470</v>
      </c>
      <c r="E152" s="209" t="s">
        <v>1892</v>
      </c>
      <c r="F152" s="210" t="s">
        <v>1893</v>
      </c>
      <c r="G152" s="211" t="s">
        <v>350</v>
      </c>
      <c r="H152" s="212">
        <v>12</v>
      </c>
      <c r="I152" s="213"/>
      <c r="J152" s="214">
        <f>ROUND(I152*H152,2)</f>
        <v>0</v>
      </c>
      <c r="K152" s="210" t="s">
        <v>156</v>
      </c>
      <c r="L152" s="215"/>
      <c r="M152" s="216" t="s">
        <v>1</v>
      </c>
      <c r="N152" s="217" t="s">
        <v>43</v>
      </c>
      <c r="O152" s="76"/>
      <c r="P152" s="180">
        <f>O152*H152</f>
        <v>0</v>
      </c>
      <c r="Q152" s="180">
        <v>1E-05</v>
      </c>
      <c r="R152" s="180">
        <f>Q152*H152</f>
        <v>0.00012000000000000002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342</v>
      </c>
      <c r="AT152" s="182" t="s">
        <v>470</v>
      </c>
      <c r="AU152" s="182" t="s">
        <v>158</v>
      </c>
      <c r="AY152" s="18" t="s">
        <v>150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158</v>
      </c>
      <c r="BK152" s="183">
        <f>ROUND(I152*H152,2)</f>
        <v>0</v>
      </c>
      <c r="BL152" s="18" t="s">
        <v>243</v>
      </c>
      <c r="BM152" s="182" t="s">
        <v>1901</v>
      </c>
    </row>
    <row r="153" s="2" customFormat="1" ht="24.15" customHeight="1">
      <c r="A153" s="37"/>
      <c r="B153" s="170"/>
      <c r="C153" s="171" t="s">
        <v>290</v>
      </c>
      <c r="D153" s="171" t="s">
        <v>152</v>
      </c>
      <c r="E153" s="172" t="s">
        <v>1902</v>
      </c>
      <c r="F153" s="173" t="s">
        <v>1903</v>
      </c>
      <c r="G153" s="174" t="s">
        <v>350</v>
      </c>
      <c r="H153" s="175">
        <v>24</v>
      </c>
      <c r="I153" s="176"/>
      <c r="J153" s="177">
        <f>ROUND(I153*H153,2)</f>
        <v>0</v>
      </c>
      <c r="K153" s="173" t="s">
        <v>156</v>
      </c>
      <c r="L153" s="38"/>
      <c r="M153" s="178" t="s">
        <v>1</v>
      </c>
      <c r="N153" s="179" t="s">
        <v>43</v>
      </c>
      <c r="O153" s="76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243</v>
      </c>
      <c r="AT153" s="182" t="s">
        <v>152</v>
      </c>
      <c r="AU153" s="182" t="s">
        <v>158</v>
      </c>
      <c r="AY153" s="18" t="s">
        <v>150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158</v>
      </c>
      <c r="BK153" s="183">
        <f>ROUND(I153*H153,2)</f>
        <v>0</v>
      </c>
      <c r="BL153" s="18" t="s">
        <v>243</v>
      </c>
      <c r="BM153" s="182" t="s">
        <v>1904</v>
      </c>
    </row>
    <row r="154" s="2" customFormat="1" ht="24.15" customHeight="1">
      <c r="A154" s="37"/>
      <c r="B154" s="170"/>
      <c r="C154" s="208" t="s">
        <v>295</v>
      </c>
      <c r="D154" s="208" t="s">
        <v>470</v>
      </c>
      <c r="E154" s="209" t="s">
        <v>1905</v>
      </c>
      <c r="F154" s="210" t="s">
        <v>1906</v>
      </c>
      <c r="G154" s="211" t="s">
        <v>350</v>
      </c>
      <c r="H154" s="212">
        <v>24</v>
      </c>
      <c r="I154" s="213"/>
      <c r="J154" s="214">
        <f>ROUND(I154*H154,2)</f>
        <v>0</v>
      </c>
      <c r="K154" s="210" t="s">
        <v>156</v>
      </c>
      <c r="L154" s="215"/>
      <c r="M154" s="216" t="s">
        <v>1</v>
      </c>
      <c r="N154" s="217" t="s">
        <v>43</v>
      </c>
      <c r="O154" s="76"/>
      <c r="P154" s="180">
        <f>O154*H154</f>
        <v>0</v>
      </c>
      <c r="Q154" s="180">
        <v>9E-05</v>
      </c>
      <c r="R154" s="180">
        <f>Q154*H154</f>
        <v>0.00216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342</v>
      </c>
      <c r="AT154" s="182" t="s">
        <v>470</v>
      </c>
      <c r="AU154" s="182" t="s">
        <v>158</v>
      </c>
      <c r="AY154" s="18" t="s">
        <v>150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158</v>
      </c>
      <c r="BK154" s="183">
        <f>ROUND(I154*H154,2)</f>
        <v>0</v>
      </c>
      <c r="BL154" s="18" t="s">
        <v>243</v>
      </c>
      <c r="BM154" s="182" t="s">
        <v>1907</v>
      </c>
    </row>
    <row r="155" s="2" customFormat="1" ht="16.5" customHeight="1">
      <c r="A155" s="37"/>
      <c r="B155" s="170"/>
      <c r="C155" s="208" t="s">
        <v>301</v>
      </c>
      <c r="D155" s="208" t="s">
        <v>470</v>
      </c>
      <c r="E155" s="209" t="s">
        <v>1892</v>
      </c>
      <c r="F155" s="210" t="s">
        <v>1893</v>
      </c>
      <c r="G155" s="211" t="s">
        <v>350</v>
      </c>
      <c r="H155" s="212">
        <v>24</v>
      </c>
      <c r="I155" s="213"/>
      <c r="J155" s="214">
        <f>ROUND(I155*H155,2)</f>
        <v>0</v>
      </c>
      <c r="K155" s="210" t="s">
        <v>156</v>
      </c>
      <c r="L155" s="215"/>
      <c r="M155" s="216" t="s">
        <v>1</v>
      </c>
      <c r="N155" s="217" t="s">
        <v>43</v>
      </c>
      <c r="O155" s="76"/>
      <c r="P155" s="180">
        <f>O155*H155</f>
        <v>0</v>
      </c>
      <c r="Q155" s="180">
        <v>1E-05</v>
      </c>
      <c r="R155" s="180">
        <f>Q155*H155</f>
        <v>0.00024000000000000003</v>
      </c>
      <c r="S155" s="180">
        <v>0</v>
      </c>
      <c r="T155" s="18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2" t="s">
        <v>342</v>
      </c>
      <c r="AT155" s="182" t="s">
        <v>470</v>
      </c>
      <c r="AU155" s="182" t="s">
        <v>158</v>
      </c>
      <c r="AY155" s="18" t="s">
        <v>150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158</v>
      </c>
      <c r="BK155" s="183">
        <f>ROUND(I155*H155,2)</f>
        <v>0</v>
      </c>
      <c r="BL155" s="18" t="s">
        <v>243</v>
      </c>
      <c r="BM155" s="182" t="s">
        <v>1908</v>
      </c>
    </row>
    <row r="156" s="2" customFormat="1" ht="24.15" customHeight="1">
      <c r="A156" s="37"/>
      <c r="B156" s="170"/>
      <c r="C156" s="171" t="s">
        <v>307</v>
      </c>
      <c r="D156" s="171" t="s">
        <v>152</v>
      </c>
      <c r="E156" s="172" t="s">
        <v>1909</v>
      </c>
      <c r="F156" s="173" t="s">
        <v>1910</v>
      </c>
      <c r="G156" s="174" t="s">
        <v>350</v>
      </c>
      <c r="H156" s="175">
        <v>3</v>
      </c>
      <c r="I156" s="176"/>
      <c r="J156" s="177">
        <f>ROUND(I156*H156,2)</f>
        <v>0</v>
      </c>
      <c r="K156" s="173" t="s">
        <v>156</v>
      </c>
      <c r="L156" s="38"/>
      <c r="M156" s="178" t="s">
        <v>1</v>
      </c>
      <c r="N156" s="179" t="s">
        <v>43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243</v>
      </c>
      <c r="AT156" s="182" t="s">
        <v>152</v>
      </c>
      <c r="AU156" s="182" t="s">
        <v>158</v>
      </c>
      <c r="AY156" s="18" t="s">
        <v>150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158</v>
      </c>
      <c r="BK156" s="183">
        <f>ROUND(I156*H156,2)</f>
        <v>0</v>
      </c>
      <c r="BL156" s="18" t="s">
        <v>243</v>
      </c>
      <c r="BM156" s="182" t="s">
        <v>1911</v>
      </c>
    </row>
    <row r="157" s="2" customFormat="1" ht="24.15" customHeight="1">
      <c r="A157" s="37"/>
      <c r="B157" s="170"/>
      <c r="C157" s="208" t="s">
        <v>312</v>
      </c>
      <c r="D157" s="208" t="s">
        <v>470</v>
      </c>
      <c r="E157" s="209" t="s">
        <v>1912</v>
      </c>
      <c r="F157" s="210" t="s">
        <v>1913</v>
      </c>
      <c r="G157" s="211" t="s">
        <v>350</v>
      </c>
      <c r="H157" s="212">
        <v>3</v>
      </c>
      <c r="I157" s="213"/>
      <c r="J157" s="214">
        <f>ROUND(I157*H157,2)</f>
        <v>0</v>
      </c>
      <c r="K157" s="210" t="s">
        <v>156</v>
      </c>
      <c r="L157" s="215"/>
      <c r="M157" s="216" t="s">
        <v>1</v>
      </c>
      <c r="N157" s="217" t="s">
        <v>43</v>
      </c>
      <c r="O157" s="76"/>
      <c r="P157" s="180">
        <f>O157*H157</f>
        <v>0</v>
      </c>
      <c r="Q157" s="180">
        <v>0.0001</v>
      </c>
      <c r="R157" s="180">
        <f>Q157*H157</f>
        <v>0.00030000000000000004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342</v>
      </c>
      <c r="AT157" s="182" t="s">
        <v>470</v>
      </c>
      <c r="AU157" s="182" t="s">
        <v>158</v>
      </c>
      <c r="AY157" s="18" t="s">
        <v>150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158</v>
      </c>
      <c r="BK157" s="183">
        <f>ROUND(I157*H157,2)</f>
        <v>0</v>
      </c>
      <c r="BL157" s="18" t="s">
        <v>243</v>
      </c>
      <c r="BM157" s="182" t="s">
        <v>1914</v>
      </c>
    </row>
    <row r="158" s="2" customFormat="1" ht="16.5" customHeight="1">
      <c r="A158" s="37"/>
      <c r="B158" s="170"/>
      <c r="C158" s="208" t="s">
        <v>324</v>
      </c>
      <c r="D158" s="208" t="s">
        <v>470</v>
      </c>
      <c r="E158" s="209" t="s">
        <v>1892</v>
      </c>
      <c r="F158" s="210" t="s">
        <v>1893</v>
      </c>
      <c r="G158" s="211" t="s">
        <v>350</v>
      </c>
      <c r="H158" s="212">
        <v>3</v>
      </c>
      <c r="I158" s="213"/>
      <c r="J158" s="214">
        <f>ROUND(I158*H158,2)</f>
        <v>0</v>
      </c>
      <c r="K158" s="210" t="s">
        <v>156</v>
      </c>
      <c r="L158" s="215"/>
      <c r="M158" s="216" t="s">
        <v>1</v>
      </c>
      <c r="N158" s="217" t="s">
        <v>43</v>
      </c>
      <c r="O158" s="76"/>
      <c r="P158" s="180">
        <f>O158*H158</f>
        <v>0</v>
      </c>
      <c r="Q158" s="180">
        <v>1E-05</v>
      </c>
      <c r="R158" s="180">
        <f>Q158*H158</f>
        <v>3.0000000000000004E-05</v>
      </c>
      <c r="S158" s="180">
        <v>0</v>
      </c>
      <c r="T158" s="181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2" t="s">
        <v>342</v>
      </c>
      <c r="AT158" s="182" t="s">
        <v>470</v>
      </c>
      <c r="AU158" s="182" t="s">
        <v>158</v>
      </c>
      <c r="AY158" s="18" t="s">
        <v>150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158</v>
      </c>
      <c r="BK158" s="183">
        <f>ROUND(I158*H158,2)</f>
        <v>0</v>
      </c>
      <c r="BL158" s="18" t="s">
        <v>243</v>
      </c>
      <c r="BM158" s="182" t="s">
        <v>1915</v>
      </c>
    </row>
    <row r="159" s="2" customFormat="1" ht="21.75" customHeight="1">
      <c r="A159" s="37"/>
      <c r="B159" s="170"/>
      <c r="C159" s="171" t="s">
        <v>333</v>
      </c>
      <c r="D159" s="171" t="s">
        <v>152</v>
      </c>
      <c r="E159" s="172" t="s">
        <v>1916</v>
      </c>
      <c r="F159" s="173" t="s">
        <v>1917</v>
      </c>
      <c r="G159" s="174" t="s">
        <v>350</v>
      </c>
      <c r="H159" s="175">
        <v>13</v>
      </c>
      <c r="I159" s="176"/>
      <c r="J159" s="177">
        <f>ROUND(I159*H159,2)</f>
        <v>0</v>
      </c>
      <c r="K159" s="173" t="s">
        <v>156</v>
      </c>
      <c r="L159" s="38"/>
      <c r="M159" s="178" t="s">
        <v>1</v>
      </c>
      <c r="N159" s="179" t="s">
        <v>43</v>
      </c>
      <c r="O159" s="76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2" t="s">
        <v>243</v>
      </c>
      <c r="AT159" s="182" t="s">
        <v>152</v>
      </c>
      <c r="AU159" s="182" t="s">
        <v>158</v>
      </c>
      <c r="AY159" s="18" t="s">
        <v>150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158</v>
      </c>
      <c r="BK159" s="183">
        <f>ROUND(I159*H159,2)</f>
        <v>0</v>
      </c>
      <c r="BL159" s="18" t="s">
        <v>243</v>
      </c>
      <c r="BM159" s="182" t="s">
        <v>1918</v>
      </c>
    </row>
    <row r="160" s="2" customFormat="1" ht="16.5" customHeight="1">
      <c r="A160" s="37"/>
      <c r="B160" s="170"/>
      <c r="C160" s="208" t="s">
        <v>342</v>
      </c>
      <c r="D160" s="208" t="s">
        <v>470</v>
      </c>
      <c r="E160" s="209" t="s">
        <v>1919</v>
      </c>
      <c r="F160" s="210" t="s">
        <v>1920</v>
      </c>
      <c r="G160" s="211" t="s">
        <v>350</v>
      </c>
      <c r="H160" s="212">
        <v>13</v>
      </c>
      <c r="I160" s="213"/>
      <c r="J160" s="214">
        <f>ROUND(I160*H160,2)</f>
        <v>0</v>
      </c>
      <c r="K160" s="210" t="s">
        <v>156</v>
      </c>
      <c r="L160" s="215"/>
      <c r="M160" s="216" t="s">
        <v>1</v>
      </c>
      <c r="N160" s="217" t="s">
        <v>43</v>
      </c>
      <c r="O160" s="76"/>
      <c r="P160" s="180">
        <f>O160*H160</f>
        <v>0</v>
      </c>
      <c r="Q160" s="180">
        <v>0.00011</v>
      </c>
      <c r="R160" s="180">
        <f>Q160*H160</f>
        <v>0.00143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342</v>
      </c>
      <c r="AT160" s="182" t="s">
        <v>470</v>
      </c>
      <c r="AU160" s="182" t="s">
        <v>158</v>
      </c>
      <c r="AY160" s="18" t="s">
        <v>150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158</v>
      </c>
      <c r="BK160" s="183">
        <f>ROUND(I160*H160,2)</f>
        <v>0</v>
      </c>
      <c r="BL160" s="18" t="s">
        <v>243</v>
      </c>
      <c r="BM160" s="182" t="s">
        <v>1921</v>
      </c>
    </row>
    <row r="161" s="2" customFormat="1" ht="24.15" customHeight="1">
      <c r="A161" s="37"/>
      <c r="B161" s="170"/>
      <c r="C161" s="171" t="s">
        <v>347</v>
      </c>
      <c r="D161" s="171" t="s">
        <v>152</v>
      </c>
      <c r="E161" s="172" t="s">
        <v>1922</v>
      </c>
      <c r="F161" s="173" t="s">
        <v>1923</v>
      </c>
      <c r="G161" s="174" t="s">
        <v>350</v>
      </c>
      <c r="H161" s="175">
        <v>85</v>
      </c>
      <c r="I161" s="176"/>
      <c r="J161" s="177">
        <f>ROUND(I161*H161,2)</f>
        <v>0</v>
      </c>
      <c r="K161" s="173" t="s">
        <v>156</v>
      </c>
      <c r="L161" s="38"/>
      <c r="M161" s="178" t="s">
        <v>1</v>
      </c>
      <c r="N161" s="179" t="s">
        <v>43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243</v>
      </c>
      <c r="AT161" s="182" t="s">
        <v>152</v>
      </c>
      <c r="AU161" s="182" t="s">
        <v>158</v>
      </c>
      <c r="AY161" s="18" t="s">
        <v>150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158</v>
      </c>
      <c r="BK161" s="183">
        <f>ROUND(I161*H161,2)</f>
        <v>0</v>
      </c>
      <c r="BL161" s="18" t="s">
        <v>243</v>
      </c>
      <c r="BM161" s="182" t="s">
        <v>1924</v>
      </c>
    </row>
    <row r="162" s="2" customFormat="1" ht="24.15" customHeight="1">
      <c r="A162" s="37"/>
      <c r="B162" s="170"/>
      <c r="C162" s="208" t="s">
        <v>352</v>
      </c>
      <c r="D162" s="208" t="s">
        <v>470</v>
      </c>
      <c r="E162" s="209" t="s">
        <v>1925</v>
      </c>
      <c r="F162" s="210" t="s">
        <v>1926</v>
      </c>
      <c r="G162" s="211" t="s">
        <v>350</v>
      </c>
      <c r="H162" s="212">
        <v>85</v>
      </c>
      <c r="I162" s="213"/>
      <c r="J162" s="214">
        <f>ROUND(I162*H162,2)</f>
        <v>0</v>
      </c>
      <c r="K162" s="210" t="s">
        <v>156</v>
      </c>
      <c r="L162" s="215"/>
      <c r="M162" s="216" t="s">
        <v>1</v>
      </c>
      <c r="N162" s="217" t="s">
        <v>43</v>
      </c>
      <c r="O162" s="76"/>
      <c r="P162" s="180">
        <f>O162*H162</f>
        <v>0</v>
      </c>
      <c r="Q162" s="180">
        <v>6E-05</v>
      </c>
      <c r="R162" s="180">
        <f>Q162*H162</f>
        <v>0.0051000000000000008</v>
      </c>
      <c r="S162" s="180">
        <v>0</v>
      </c>
      <c r="T162" s="18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2" t="s">
        <v>342</v>
      </c>
      <c r="AT162" s="182" t="s">
        <v>470</v>
      </c>
      <c r="AU162" s="182" t="s">
        <v>158</v>
      </c>
      <c r="AY162" s="18" t="s">
        <v>150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158</v>
      </c>
      <c r="BK162" s="183">
        <f>ROUND(I162*H162,2)</f>
        <v>0</v>
      </c>
      <c r="BL162" s="18" t="s">
        <v>243</v>
      </c>
      <c r="BM162" s="182" t="s">
        <v>1927</v>
      </c>
    </row>
    <row r="163" s="2" customFormat="1" ht="16.5" customHeight="1">
      <c r="A163" s="37"/>
      <c r="B163" s="170"/>
      <c r="C163" s="208" t="s">
        <v>356</v>
      </c>
      <c r="D163" s="208" t="s">
        <v>470</v>
      </c>
      <c r="E163" s="209" t="s">
        <v>1892</v>
      </c>
      <c r="F163" s="210" t="s">
        <v>1893</v>
      </c>
      <c r="G163" s="211" t="s">
        <v>350</v>
      </c>
      <c r="H163" s="212">
        <v>85</v>
      </c>
      <c r="I163" s="213"/>
      <c r="J163" s="214">
        <f>ROUND(I163*H163,2)</f>
        <v>0</v>
      </c>
      <c r="K163" s="210" t="s">
        <v>156</v>
      </c>
      <c r="L163" s="215"/>
      <c r="M163" s="216" t="s">
        <v>1</v>
      </c>
      <c r="N163" s="217" t="s">
        <v>43</v>
      </c>
      <c r="O163" s="76"/>
      <c r="P163" s="180">
        <f>O163*H163</f>
        <v>0</v>
      </c>
      <c r="Q163" s="180">
        <v>1E-05</v>
      </c>
      <c r="R163" s="180">
        <f>Q163*H163</f>
        <v>0.00085</v>
      </c>
      <c r="S163" s="180">
        <v>0</v>
      </c>
      <c r="T163" s="18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342</v>
      </c>
      <c r="AT163" s="182" t="s">
        <v>470</v>
      </c>
      <c r="AU163" s="182" t="s">
        <v>158</v>
      </c>
      <c r="AY163" s="18" t="s">
        <v>150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158</v>
      </c>
      <c r="BK163" s="183">
        <f>ROUND(I163*H163,2)</f>
        <v>0</v>
      </c>
      <c r="BL163" s="18" t="s">
        <v>243</v>
      </c>
      <c r="BM163" s="182" t="s">
        <v>1928</v>
      </c>
    </row>
    <row r="164" s="2" customFormat="1" ht="33" customHeight="1">
      <c r="A164" s="37"/>
      <c r="B164" s="170"/>
      <c r="C164" s="171" t="s">
        <v>360</v>
      </c>
      <c r="D164" s="171" t="s">
        <v>152</v>
      </c>
      <c r="E164" s="172" t="s">
        <v>1929</v>
      </c>
      <c r="F164" s="173" t="s">
        <v>1930</v>
      </c>
      <c r="G164" s="174" t="s">
        <v>350</v>
      </c>
      <c r="H164" s="175">
        <v>88</v>
      </c>
      <c r="I164" s="176"/>
      <c r="J164" s="177">
        <f>ROUND(I164*H164,2)</f>
        <v>0</v>
      </c>
      <c r="K164" s="173" t="s">
        <v>156</v>
      </c>
      <c r="L164" s="38"/>
      <c r="M164" s="178" t="s">
        <v>1</v>
      </c>
      <c r="N164" s="179" t="s">
        <v>43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243</v>
      </c>
      <c r="AT164" s="182" t="s">
        <v>152</v>
      </c>
      <c r="AU164" s="182" t="s">
        <v>158</v>
      </c>
      <c r="AY164" s="18" t="s">
        <v>150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158</v>
      </c>
      <c r="BK164" s="183">
        <f>ROUND(I164*H164,2)</f>
        <v>0</v>
      </c>
      <c r="BL164" s="18" t="s">
        <v>243</v>
      </c>
      <c r="BM164" s="182" t="s">
        <v>1931</v>
      </c>
    </row>
    <row r="165" s="2" customFormat="1" ht="16.5" customHeight="1">
      <c r="A165" s="37"/>
      <c r="B165" s="170"/>
      <c r="C165" s="208" t="s">
        <v>367</v>
      </c>
      <c r="D165" s="208" t="s">
        <v>470</v>
      </c>
      <c r="E165" s="209" t="s">
        <v>1932</v>
      </c>
      <c r="F165" s="210" t="s">
        <v>1933</v>
      </c>
      <c r="G165" s="211" t="s">
        <v>350</v>
      </c>
      <c r="H165" s="212">
        <v>88</v>
      </c>
      <c r="I165" s="213"/>
      <c r="J165" s="214">
        <f>ROUND(I165*H165,2)</f>
        <v>0</v>
      </c>
      <c r="K165" s="210" t="s">
        <v>156</v>
      </c>
      <c r="L165" s="215"/>
      <c r="M165" s="216" t="s">
        <v>1</v>
      </c>
      <c r="N165" s="217" t="s">
        <v>43</v>
      </c>
      <c r="O165" s="76"/>
      <c r="P165" s="180">
        <f>O165*H165</f>
        <v>0</v>
      </c>
      <c r="Q165" s="180">
        <v>2E-05</v>
      </c>
      <c r="R165" s="180">
        <f>Q165*H165</f>
        <v>0.00176</v>
      </c>
      <c r="S165" s="180">
        <v>0</v>
      </c>
      <c r="T165" s="18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2" t="s">
        <v>342</v>
      </c>
      <c r="AT165" s="182" t="s">
        <v>470</v>
      </c>
      <c r="AU165" s="182" t="s">
        <v>158</v>
      </c>
      <c r="AY165" s="18" t="s">
        <v>150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158</v>
      </c>
      <c r="BK165" s="183">
        <f>ROUND(I165*H165,2)</f>
        <v>0</v>
      </c>
      <c r="BL165" s="18" t="s">
        <v>243</v>
      </c>
      <c r="BM165" s="182" t="s">
        <v>1934</v>
      </c>
    </row>
    <row r="166" s="2" customFormat="1" ht="21.75" customHeight="1">
      <c r="A166" s="37"/>
      <c r="B166" s="170"/>
      <c r="C166" s="208" t="s">
        <v>372</v>
      </c>
      <c r="D166" s="208" t="s">
        <v>470</v>
      </c>
      <c r="E166" s="209" t="s">
        <v>1935</v>
      </c>
      <c r="F166" s="210" t="s">
        <v>1936</v>
      </c>
      <c r="G166" s="211" t="s">
        <v>350</v>
      </c>
      <c r="H166" s="212">
        <v>88</v>
      </c>
      <c r="I166" s="213"/>
      <c r="J166" s="214">
        <f>ROUND(I166*H166,2)</f>
        <v>0</v>
      </c>
      <c r="K166" s="210" t="s">
        <v>156</v>
      </c>
      <c r="L166" s="215"/>
      <c r="M166" s="216" t="s">
        <v>1</v>
      </c>
      <c r="N166" s="217" t="s">
        <v>43</v>
      </c>
      <c r="O166" s="76"/>
      <c r="P166" s="180">
        <f>O166*H166</f>
        <v>0</v>
      </c>
      <c r="Q166" s="180">
        <v>0.0002</v>
      </c>
      <c r="R166" s="180">
        <f>Q166*H166</f>
        <v>0.0176</v>
      </c>
      <c r="S166" s="180">
        <v>0</v>
      </c>
      <c r="T166" s="18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2" t="s">
        <v>342</v>
      </c>
      <c r="AT166" s="182" t="s">
        <v>470</v>
      </c>
      <c r="AU166" s="182" t="s">
        <v>158</v>
      </c>
      <c r="AY166" s="18" t="s">
        <v>150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158</v>
      </c>
      <c r="BK166" s="183">
        <f>ROUND(I166*H166,2)</f>
        <v>0</v>
      </c>
      <c r="BL166" s="18" t="s">
        <v>243</v>
      </c>
      <c r="BM166" s="182" t="s">
        <v>1937</v>
      </c>
    </row>
    <row r="167" s="2" customFormat="1" ht="33" customHeight="1">
      <c r="A167" s="37"/>
      <c r="B167" s="170"/>
      <c r="C167" s="171" t="s">
        <v>376</v>
      </c>
      <c r="D167" s="171" t="s">
        <v>152</v>
      </c>
      <c r="E167" s="172" t="s">
        <v>1938</v>
      </c>
      <c r="F167" s="173" t="s">
        <v>1939</v>
      </c>
      <c r="G167" s="174" t="s">
        <v>350</v>
      </c>
      <c r="H167" s="175">
        <v>14</v>
      </c>
      <c r="I167" s="176"/>
      <c r="J167" s="177">
        <f>ROUND(I167*H167,2)</f>
        <v>0</v>
      </c>
      <c r="K167" s="173" t="s">
        <v>156</v>
      </c>
      <c r="L167" s="38"/>
      <c r="M167" s="178" t="s">
        <v>1</v>
      </c>
      <c r="N167" s="179" t="s">
        <v>43</v>
      </c>
      <c r="O167" s="76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243</v>
      </c>
      <c r="AT167" s="182" t="s">
        <v>152</v>
      </c>
      <c r="AU167" s="182" t="s">
        <v>158</v>
      </c>
      <c r="AY167" s="18" t="s">
        <v>150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158</v>
      </c>
      <c r="BK167" s="183">
        <f>ROUND(I167*H167,2)</f>
        <v>0</v>
      </c>
      <c r="BL167" s="18" t="s">
        <v>243</v>
      </c>
      <c r="BM167" s="182" t="s">
        <v>1940</v>
      </c>
    </row>
    <row r="168" s="2" customFormat="1" ht="24.15" customHeight="1">
      <c r="A168" s="37"/>
      <c r="B168" s="170"/>
      <c r="C168" s="208" t="s">
        <v>381</v>
      </c>
      <c r="D168" s="208" t="s">
        <v>470</v>
      </c>
      <c r="E168" s="209" t="s">
        <v>1941</v>
      </c>
      <c r="F168" s="210" t="s">
        <v>1942</v>
      </c>
      <c r="G168" s="211" t="s">
        <v>350</v>
      </c>
      <c r="H168" s="212">
        <v>14</v>
      </c>
      <c r="I168" s="213"/>
      <c r="J168" s="214">
        <f>ROUND(I168*H168,2)</f>
        <v>0</v>
      </c>
      <c r="K168" s="210" t="s">
        <v>156</v>
      </c>
      <c r="L168" s="215"/>
      <c r="M168" s="216" t="s">
        <v>1</v>
      </c>
      <c r="N168" s="217" t="s">
        <v>43</v>
      </c>
      <c r="O168" s="76"/>
      <c r="P168" s="180">
        <f>O168*H168</f>
        <v>0</v>
      </c>
      <c r="Q168" s="180">
        <v>0.00012999999999999998</v>
      </c>
      <c r="R168" s="180">
        <f>Q168*H168</f>
        <v>0.00182</v>
      </c>
      <c r="S168" s="180">
        <v>0</v>
      </c>
      <c r="T168" s="18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2" t="s">
        <v>342</v>
      </c>
      <c r="AT168" s="182" t="s">
        <v>470</v>
      </c>
      <c r="AU168" s="182" t="s">
        <v>158</v>
      </c>
      <c r="AY168" s="18" t="s">
        <v>150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158</v>
      </c>
      <c r="BK168" s="183">
        <f>ROUND(I168*H168,2)</f>
        <v>0</v>
      </c>
      <c r="BL168" s="18" t="s">
        <v>243</v>
      </c>
      <c r="BM168" s="182" t="s">
        <v>1943</v>
      </c>
    </row>
    <row r="169" s="2" customFormat="1" ht="16.5" customHeight="1">
      <c r="A169" s="37"/>
      <c r="B169" s="170"/>
      <c r="C169" s="208" t="s">
        <v>386</v>
      </c>
      <c r="D169" s="208" t="s">
        <v>470</v>
      </c>
      <c r="E169" s="209" t="s">
        <v>1892</v>
      </c>
      <c r="F169" s="210" t="s">
        <v>1893</v>
      </c>
      <c r="G169" s="211" t="s">
        <v>350</v>
      </c>
      <c r="H169" s="212">
        <v>14</v>
      </c>
      <c r="I169" s="213"/>
      <c r="J169" s="214">
        <f>ROUND(I169*H169,2)</f>
        <v>0</v>
      </c>
      <c r="K169" s="210" t="s">
        <v>156</v>
      </c>
      <c r="L169" s="215"/>
      <c r="M169" s="216" t="s">
        <v>1</v>
      </c>
      <c r="N169" s="217" t="s">
        <v>43</v>
      </c>
      <c r="O169" s="76"/>
      <c r="P169" s="180">
        <f>O169*H169</f>
        <v>0</v>
      </c>
      <c r="Q169" s="180">
        <v>1E-05</v>
      </c>
      <c r="R169" s="180">
        <f>Q169*H169</f>
        <v>0.00014000000000000002</v>
      </c>
      <c r="S169" s="180">
        <v>0</v>
      </c>
      <c r="T169" s="18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2" t="s">
        <v>342</v>
      </c>
      <c r="AT169" s="182" t="s">
        <v>470</v>
      </c>
      <c r="AU169" s="182" t="s">
        <v>158</v>
      </c>
      <c r="AY169" s="18" t="s">
        <v>150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158</v>
      </c>
      <c r="BK169" s="183">
        <f>ROUND(I169*H169,2)</f>
        <v>0</v>
      </c>
      <c r="BL169" s="18" t="s">
        <v>243</v>
      </c>
      <c r="BM169" s="182" t="s">
        <v>1944</v>
      </c>
    </row>
    <row r="170" s="2" customFormat="1" ht="24.15" customHeight="1">
      <c r="A170" s="37"/>
      <c r="B170" s="170"/>
      <c r="C170" s="171" t="s">
        <v>391</v>
      </c>
      <c r="D170" s="171" t="s">
        <v>152</v>
      </c>
      <c r="E170" s="172" t="s">
        <v>1945</v>
      </c>
      <c r="F170" s="173" t="s">
        <v>1946</v>
      </c>
      <c r="G170" s="174" t="s">
        <v>448</v>
      </c>
      <c r="H170" s="175">
        <v>135</v>
      </c>
      <c r="I170" s="176"/>
      <c r="J170" s="177">
        <f>ROUND(I170*H170,2)</f>
        <v>0</v>
      </c>
      <c r="K170" s="173" t="s">
        <v>156</v>
      </c>
      <c r="L170" s="38"/>
      <c r="M170" s="178" t="s">
        <v>1</v>
      </c>
      <c r="N170" s="179" t="s">
        <v>43</v>
      </c>
      <c r="O170" s="76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243</v>
      </c>
      <c r="AT170" s="182" t="s">
        <v>152</v>
      </c>
      <c r="AU170" s="182" t="s">
        <v>158</v>
      </c>
      <c r="AY170" s="18" t="s">
        <v>150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158</v>
      </c>
      <c r="BK170" s="183">
        <f>ROUND(I170*H170,2)</f>
        <v>0</v>
      </c>
      <c r="BL170" s="18" t="s">
        <v>243</v>
      </c>
      <c r="BM170" s="182" t="s">
        <v>1947</v>
      </c>
    </row>
    <row r="171" s="2" customFormat="1" ht="16.5" customHeight="1">
      <c r="A171" s="37"/>
      <c r="B171" s="170"/>
      <c r="C171" s="208" t="s">
        <v>395</v>
      </c>
      <c r="D171" s="208" t="s">
        <v>470</v>
      </c>
      <c r="E171" s="209" t="s">
        <v>1948</v>
      </c>
      <c r="F171" s="210" t="s">
        <v>1949</v>
      </c>
      <c r="G171" s="211" t="s">
        <v>1950</v>
      </c>
      <c r="H171" s="212">
        <v>135</v>
      </c>
      <c r="I171" s="213"/>
      <c r="J171" s="214">
        <f>ROUND(I171*H171,2)</f>
        <v>0</v>
      </c>
      <c r="K171" s="210" t="s">
        <v>156</v>
      </c>
      <c r="L171" s="215"/>
      <c r="M171" s="216" t="s">
        <v>1</v>
      </c>
      <c r="N171" s="217" t="s">
        <v>43</v>
      </c>
      <c r="O171" s="76"/>
      <c r="P171" s="180">
        <f>O171*H171</f>
        <v>0</v>
      </c>
      <c r="Q171" s="180">
        <v>0.001</v>
      </c>
      <c r="R171" s="180">
        <f>Q171*H171</f>
        <v>0.135</v>
      </c>
      <c r="S171" s="180">
        <v>0</v>
      </c>
      <c r="T171" s="18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2" t="s">
        <v>342</v>
      </c>
      <c r="AT171" s="182" t="s">
        <v>470</v>
      </c>
      <c r="AU171" s="182" t="s">
        <v>158</v>
      </c>
      <c r="AY171" s="18" t="s">
        <v>150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158</v>
      </c>
      <c r="BK171" s="183">
        <f>ROUND(I171*H171,2)</f>
        <v>0</v>
      </c>
      <c r="BL171" s="18" t="s">
        <v>243</v>
      </c>
      <c r="BM171" s="182" t="s">
        <v>1951</v>
      </c>
    </row>
    <row r="172" s="2" customFormat="1" ht="24.15" customHeight="1">
      <c r="A172" s="37"/>
      <c r="B172" s="170"/>
      <c r="C172" s="171" t="s">
        <v>400</v>
      </c>
      <c r="D172" s="171" t="s">
        <v>152</v>
      </c>
      <c r="E172" s="172" t="s">
        <v>1952</v>
      </c>
      <c r="F172" s="173" t="s">
        <v>1953</v>
      </c>
      <c r="G172" s="174" t="s">
        <v>448</v>
      </c>
      <c r="H172" s="175">
        <v>135</v>
      </c>
      <c r="I172" s="176"/>
      <c r="J172" s="177">
        <f>ROUND(I172*H172,2)</f>
        <v>0</v>
      </c>
      <c r="K172" s="173" t="s">
        <v>156</v>
      </c>
      <c r="L172" s="38"/>
      <c r="M172" s="178" t="s">
        <v>1</v>
      </c>
      <c r="N172" s="179" t="s">
        <v>43</v>
      </c>
      <c r="O172" s="76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243</v>
      </c>
      <c r="AT172" s="182" t="s">
        <v>152</v>
      </c>
      <c r="AU172" s="182" t="s">
        <v>158</v>
      </c>
      <c r="AY172" s="18" t="s">
        <v>150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158</v>
      </c>
      <c r="BK172" s="183">
        <f>ROUND(I172*H172,2)</f>
        <v>0</v>
      </c>
      <c r="BL172" s="18" t="s">
        <v>243</v>
      </c>
      <c r="BM172" s="182" t="s">
        <v>1954</v>
      </c>
    </row>
    <row r="173" s="2" customFormat="1" ht="16.5" customHeight="1">
      <c r="A173" s="37"/>
      <c r="B173" s="170"/>
      <c r="C173" s="208" t="s">
        <v>406</v>
      </c>
      <c r="D173" s="208" t="s">
        <v>470</v>
      </c>
      <c r="E173" s="209" t="s">
        <v>1955</v>
      </c>
      <c r="F173" s="210" t="s">
        <v>1956</v>
      </c>
      <c r="G173" s="211" t="s">
        <v>1950</v>
      </c>
      <c r="H173" s="212">
        <v>135</v>
      </c>
      <c r="I173" s="213"/>
      <c r="J173" s="214">
        <f>ROUND(I173*H173,2)</f>
        <v>0</v>
      </c>
      <c r="K173" s="210" t="s">
        <v>156</v>
      </c>
      <c r="L173" s="215"/>
      <c r="M173" s="216" t="s">
        <v>1</v>
      </c>
      <c r="N173" s="217" t="s">
        <v>43</v>
      </c>
      <c r="O173" s="76"/>
      <c r="P173" s="180">
        <f>O173*H173</f>
        <v>0</v>
      </c>
      <c r="Q173" s="180">
        <v>0.001</v>
      </c>
      <c r="R173" s="180">
        <f>Q173*H173</f>
        <v>0.135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342</v>
      </c>
      <c r="AT173" s="182" t="s">
        <v>470</v>
      </c>
      <c r="AU173" s="182" t="s">
        <v>158</v>
      </c>
      <c r="AY173" s="18" t="s">
        <v>150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158</v>
      </c>
      <c r="BK173" s="183">
        <f>ROUND(I173*H173,2)</f>
        <v>0</v>
      </c>
      <c r="BL173" s="18" t="s">
        <v>243</v>
      </c>
      <c r="BM173" s="182" t="s">
        <v>1957</v>
      </c>
    </row>
    <row r="174" s="2" customFormat="1" ht="16.5" customHeight="1">
      <c r="A174" s="37"/>
      <c r="B174" s="170"/>
      <c r="C174" s="171" t="s">
        <v>411</v>
      </c>
      <c r="D174" s="171" t="s">
        <v>152</v>
      </c>
      <c r="E174" s="172" t="s">
        <v>1958</v>
      </c>
      <c r="F174" s="173" t="s">
        <v>1959</v>
      </c>
      <c r="G174" s="174" t="s">
        <v>350</v>
      </c>
      <c r="H174" s="175">
        <v>10</v>
      </c>
      <c r="I174" s="176"/>
      <c r="J174" s="177">
        <f>ROUND(I174*H174,2)</f>
        <v>0</v>
      </c>
      <c r="K174" s="173" t="s">
        <v>156</v>
      </c>
      <c r="L174" s="38"/>
      <c r="M174" s="178" t="s">
        <v>1</v>
      </c>
      <c r="N174" s="179" t="s">
        <v>43</v>
      </c>
      <c r="O174" s="76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2" t="s">
        <v>243</v>
      </c>
      <c r="AT174" s="182" t="s">
        <v>152</v>
      </c>
      <c r="AU174" s="182" t="s">
        <v>158</v>
      </c>
      <c r="AY174" s="18" t="s">
        <v>150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158</v>
      </c>
      <c r="BK174" s="183">
        <f>ROUND(I174*H174,2)</f>
        <v>0</v>
      </c>
      <c r="BL174" s="18" t="s">
        <v>243</v>
      </c>
      <c r="BM174" s="182" t="s">
        <v>1960</v>
      </c>
    </row>
    <row r="175" s="2" customFormat="1" ht="16.5" customHeight="1">
      <c r="A175" s="37"/>
      <c r="B175" s="170"/>
      <c r="C175" s="208" t="s">
        <v>415</v>
      </c>
      <c r="D175" s="208" t="s">
        <v>470</v>
      </c>
      <c r="E175" s="209" t="s">
        <v>1961</v>
      </c>
      <c r="F175" s="210" t="s">
        <v>1962</v>
      </c>
      <c r="G175" s="211" t="s">
        <v>350</v>
      </c>
      <c r="H175" s="212">
        <v>5</v>
      </c>
      <c r="I175" s="213"/>
      <c r="J175" s="214">
        <f>ROUND(I175*H175,2)</f>
        <v>0</v>
      </c>
      <c r="K175" s="210" t="s">
        <v>156</v>
      </c>
      <c r="L175" s="215"/>
      <c r="M175" s="216" t="s">
        <v>1</v>
      </c>
      <c r="N175" s="217" t="s">
        <v>43</v>
      </c>
      <c r="O175" s="76"/>
      <c r="P175" s="180">
        <f>O175*H175</f>
        <v>0</v>
      </c>
      <c r="Q175" s="180">
        <v>0.00012999999999999998</v>
      </c>
      <c r="R175" s="180">
        <f>Q175*H175</f>
        <v>0.00065</v>
      </c>
      <c r="S175" s="180">
        <v>0</v>
      </c>
      <c r="T175" s="18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2" t="s">
        <v>342</v>
      </c>
      <c r="AT175" s="182" t="s">
        <v>470</v>
      </c>
      <c r="AU175" s="182" t="s">
        <v>158</v>
      </c>
      <c r="AY175" s="18" t="s">
        <v>150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158</v>
      </c>
      <c r="BK175" s="183">
        <f>ROUND(I175*H175,2)</f>
        <v>0</v>
      </c>
      <c r="BL175" s="18" t="s">
        <v>243</v>
      </c>
      <c r="BM175" s="182" t="s">
        <v>1963</v>
      </c>
    </row>
    <row r="176" s="2" customFormat="1" ht="24.15" customHeight="1">
      <c r="A176" s="37"/>
      <c r="B176" s="170"/>
      <c r="C176" s="208" t="s">
        <v>420</v>
      </c>
      <c r="D176" s="208" t="s">
        <v>470</v>
      </c>
      <c r="E176" s="209" t="s">
        <v>1964</v>
      </c>
      <c r="F176" s="210" t="s">
        <v>1965</v>
      </c>
      <c r="G176" s="211" t="s">
        <v>350</v>
      </c>
      <c r="H176" s="212">
        <v>5</v>
      </c>
      <c r="I176" s="213"/>
      <c r="J176" s="214">
        <f>ROUND(I176*H176,2)</f>
        <v>0</v>
      </c>
      <c r="K176" s="210" t="s">
        <v>156</v>
      </c>
      <c r="L176" s="215"/>
      <c r="M176" s="216" t="s">
        <v>1</v>
      </c>
      <c r="N176" s="217" t="s">
        <v>43</v>
      </c>
      <c r="O176" s="76"/>
      <c r="P176" s="180">
        <f>O176*H176</f>
        <v>0</v>
      </c>
      <c r="Q176" s="180">
        <v>0.00018</v>
      </c>
      <c r="R176" s="180">
        <f>Q176*H176</f>
        <v>0.0009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342</v>
      </c>
      <c r="AT176" s="182" t="s">
        <v>470</v>
      </c>
      <c r="AU176" s="182" t="s">
        <v>158</v>
      </c>
      <c r="AY176" s="18" t="s">
        <v>150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158</v>
      </c>
      <c r="BK176" s="183">
        <f>ROUND(I176*H176,2)</f>
        <v>0</v>
      </c>
      <c r="BL176" s="18" t="s">
        <v>243</v>
      </c>
      <c r="BM176" s="182" t="s">
        <v>1966</v>
      </c>
    </row>
    <row r="177" s="2" customFormat="1" ht="16.5" customHeight="1">
      <c r="A177" s="37"/>
      <c r="B177" s="170"/>
      <c r="C177" s="171" t="s">
        <v>427</v>
      </c>
      <c r="D177" s="171" t="s">
        <v>152</v>
      </c>
      <c r="E177" s="172" t="s">
        <v>1967</v>
      </c>
      <c r="F177" s="173" t="s">
        <v>1968</v>
      </c>
      <c r="G177" s="174" t="s">
        <v>350</v>
      </c>
      <c r="H177" s="175">
        <v>4</v>
      </c>
      <c r="I177" s="176"/>
      <c r="J177" s="177">
        <f>ROUND(I177*H177,2)</f>
        <v>0</v>
      </c>
      <c r="K177" s="173" t="s">
        <v>156</v>
      </c>
      <c r="L177" s="38"/>
      <c r="M177" s="178" t="s">
        <v>1</v>
      </c>
      <c r="N177" s="179" t="s">
        <v>43</v>
      </c>
      <c r="O177" s="76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2" t="s">
        <v>243</v>
      </c>
      <c r="AT177" s="182" t="s">
        <v>152</v>
      </c>
      <c r="AU177" s="182" t="s">
        <v>158</v>
      </c>
      <c r="AY177" s="18" t="s">
        <v>150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158</v>
      </c>
      <c r="BK177" s="183">
        <f>ROUND(I177*H177,2)</f>
        <v>0</v>
      </c>
      <c r="BL177" s="18" t="s">
        <v>243</v>
      </c>
      <c r="BM177" s="182" t="s">
        <v>1969</v>
      </c>
    </row>
    <row r="178" s="2" customFormat="1" ht="16.5" customHeight="1">
      <c r="A178" s="37"/>
      <c r="B178" s="170"/>
      <c r="C178" s="208" t="s">
        <v>438</v>
      </c>
      <c r="D178" s="208" t="s">
        <v>470</v>
      </c>
      <c r="E178" s="209" t="s">
        <v>1970</v>
      </c>
      <c r="F178" s="210" t="s">
        <v>1971</v>
      </c>
      <c r="G178" s="211" t="s">
        <v>350</v>
      </c>
      <c r="H178" s="212">
        <v>4</v>
      </c>
      <c r="I178" s="213"/>
      <c r="J178" s="214">
        <f>ROUND(I178*H178,2)</f>
        <v>0</v>
      </c>
      <c r="K178" s="210" t="s">
        <v>156</v>
      </c>
      <c r="L178" s="215"/>
      <c r="M178" s="216" t="s">
        <v>1</v>
      </c>
      <c r="N178" s="217" t="s">
        <v>43</v>
      </c>
      <c r="O178" s="76"/>
      <c r="P178" s="180">
        <f>O178*H178</f>
        <v>0</v>
      </c>
      <c r="Q178" s="180">
        <v>0.00023</v>
      </c>
      <c r="R178" s="180">
        <f>Q178*H178</f>
        <v>0.00092000000000000016</v>
      </c>
      <c r="S178" s="180">
        <v>0</v>
      </c>
      <c r="T178" s="18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2" t="s">
        <v>342</v>
      </c>
      <c r="AT178" s="182" t="s">
        <v>470</v>
      </c>
      <c r="AU178" s="182" t="s">
        <v>158</v>
      </c>
      <c r="AY178" s="18" t="s">
        <v>150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8" t="s">
        <v>158</v>
      </c>
      <c r="BK178" s="183">
        <f>ROUND(I178*H178,2)</f>
        <v>0</v>
      </c>
      <c r="BL178" s="18" t="s">
        <v>243</v>
      </c>
      <c r="BM178" s="182" t="s">
        <v>1972</v>
      </c>
    </row>
    <row r="179" s="2" customFormat="1" ht="21.75" customHeight="1">
      <c r="A179" s="37"/>
      <c r="B179" s="170"/>
      <c r="C179" s="171" t="s">
        <v>445</v>
      </c>
      <c r="D179" s="171" t="s">
        <v>152</v>
      </c>
      <c r="E179" s="172" t="s">
        <v>1973</v>
      </c>
      <c r="F179" s="173" t="s">
        <v>1974</v>
      </c>
      <c r="G179" s="174" t="s">
        <v>350</v>
      </c>
      <c r="H179" s="175">
        <v>8</v>
      </c>
      <c r="I179" s="176"/>
      <c r="J179" s="177">
        <f>ROUND(I179*H179,2)</f>
        <v>0</v>
      </c>
      <c r="K179" s="173" t="s">
        <v>156</v>
      </c>
      <c r="L179" s="38"/>
      <c r="M179" s="178" t="s">
        <v>1</v>
      </c>
      <c r="N179" s="179" t="s">
        <v>43</v>
      </c>
      <c r="O179" s="76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243</v>
      </c>
      <c r="AT179" s="182" t="s">
        <v>152</v>
      </c>
      <c r="AU179" s="182" t="s">
        <v>158</v>
      </c>
      <c r="AY179" s="18" t="s">
        <v>150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158</v>
      </c>
      <c r="BK179" s="183">
        <f>ROUND(I179*H179,2)</f>
        <v>0</v>
      </c>
      <c r="BL179" s="18" t="s">
        <v>243</v>
      </c>
      <c r="BM179" s="182" t="s">
        <v>1975</v>
      </c>
    </row>
    <row r="180" s="2" customFormat="1" ht="16.5" customHeight="1">
      <c r="A180" s="37"/>
      <c r="B180" s="170"/>
      <c r="C180" s="208" t="s">
        <v>450</v>
      </c>
      <c r="D180" s="208" t="s">
        <v>470</v>
      </c>
      <c r="E180" s="209" t="s">
        <v>1976</v>
      </c>
      <c r="F180" s="210" t="s">
        <v>1977</v>
      </c>
      <c r="G180" s="211" t="s">
        <v>350</v>
      </c>
      <c r="H180" s="212">
        <v>8</v>
      </c>
      <c r="I180" s="213"/>
      <c r="J180" s="214">
        <f>ROUND(I180*H180,2)</f>
        <v>0</v>
      </c>
      <c r="K180" s="210" t="s">
        <v>156</v>
      </c>
      <c r="L180" s="215"/>
      <c r="M180" s="216" t="s">
        <v>1</v>
      </c>
      <c r="N180" s="217" t="s">
        <v>43</v>
      </c>
      <c r="O180" s="76"/>
      <c r="P180" s="180">
        <f>O180*H180</f>
        <v>0</v>
      </c>
      <c r="Q180" s="180">
        <v>0.002</v>
      </c>
      <c r="R180" s="180">
        <f>Q180*H180</f>
        <v>0.016</v>
      </c>
      <c r="S180" s="180">
        <v>0</v>
      </c>
      <c r="T180" s="18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2" t="s">
        <v>342</v>
      </c>
      <c r="AT180" s="182" t="s">
        <v>470</v>
      </c>
      <c r="AU180" s="182" t="s">
        <v>158</v>
      </c>
      <c r="AY180" s="18" t="s">
        <v>150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158</v>
      </c>
      <c r="BK180" s="183">
        <f>ROUND(I180*H180,2)</f>
        <v>0</v>
      </c>
      <c r="BL180" s="18" t="s">
        <v>243</v>
      </c>
      <c r="BM180" s="182" t="s">
        <v>1978</v>
      </c>
    </row>
    <row r="181" s="2" customFormat="1" ht="24.15" customHeight="1">
      <c r="A181" s="37"/>
      <c r="B181" s="170"/>
      <c r="C181" s="171" t="s">
        <v>457</v>
      </c>
      <c r="D181" s="171" t="s">
        <v>152</v>
      </c>
      <c r="E181" s="172" t="s">
        <v>1979</v>
      </c>
      <c r="F181" s="173" t="s">
        <v>1980</v>
      </c>
      <c r="G181" s="174" t="s">
        <v>350</v>
      </c>
      <c r="H181" s="175">
        <v>1</v>
      </c>
      <c r="I181" s="176"/>
      <c r="J181" s="177">
        <f>ROUND(I181*H181,2)</f>
        <v>0</v>
      </c>
      <c r="K181" s="173" t="s">
        <v>156</v>
      </c>
      <c r="L181" s="38"/>
      <c r="M181" s="178" t="s">
        <v>1</v>
      </c>
      <c r="N181" s="179" t="s">
        <v>43</v>
      </c>
      <c r="O181" s="76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243</v>
      </c>
      <c r="AT181" s="182" t="s">
        <v>152</v>
      </c>
      <c r="AU181" s="182" t="s">
        <v>158</v>
      </c>
      <c r="AY181" s="18" t="s">
        <v>150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158</v>
      </c>
      <c r="BK181" s="183">
        <f>ROUND(I181*H181,2)</f>
        <v>0</v>
      </c>
      <c r="BL181" s="18" t="s">
        <v>243</v>
      </c>
      <c r="BM181" s="182" t="s">
        <v>1981</v>
      </c>
    </row>
    <row r="182" s="2" customFormat="1" ht="21.75" customHeight="1">
      <c r="A182" s="37"/>
      <c r="B182" s="170"/>
      <c r="C182" s="171" t="s">
        <v>463</v>
      </c>
      <c r="D182" s="171" t="s">
        <v>152</v>
      </c>
      <c r="E182" s="172" t="s">
        <v>1982</v>
      </c>
      <c r="F182" s="173" t="s">
        <v>1983</v>
      </c>
      <c r="G182" s="174" t="s">
        <v>350</v>
      </c>
      <c r="H182" s="175">
        <v>12</v>
      </c>
      <c r="I182" s="176"/>
      <c r="J182" s="177">
        <f>ROUND(I182*H182,2)</f>
        <v>0</v>
      </c>
      <c r="K182" s="173" t="s">
        <v>1</v>
      </c>
      <c r="L182" s="38"/>
      <c r="M182" s="178" t="s">
        <v>1</v>
      </c>
      <c r="N182" s="179" t="s">
        <v>43</v>
      </c>
      <c r="O182" s="76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2" t="s">
        <v>243</v>
      </c>
      <c r="AT182" s="182" t="s">
        <v>152</v>
      </c>
      <c r="AU182" s="182" t="s">
        <v>158</v>
      </c>
      <c r="AY182" s="18" t="s">
        <v>150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158</v>
      </c>
      <c r="BK182" s="183">
        <f>ROUND(I182*H182,2)</f>
        <v>0</v>
      </c>
      <c r="BL182" s="18" t="s">
        <v>243</v>
      </c>
      <c r="BM182" s="182" t="s">
        <v>1984</v>
      </c>
    </row>
    <row r="183" s="2" customFormat="1" ht="24.15" customHeight="1">
      <c r="A183" s="37"/>
      <c r="B183" s="170"/>
      <c r="C183" s="171" t="s">
        <v>469</v>
      </c>
      <c r="D183" s="171" t="s">
        <v>152</v>
      </c>
      <c r="E183" s="172" t="s">
        <v>1985</v>
      </c>
      <c r="F183" s="173" t="s">
        <v>1986</v>
      </c>
      <c r="G183" s="174" t="s">
        <v>350</v>
      </c>
      <c r="H183" s="175">
        <v>1</v>
      </c>
      <c r="I183" s="176"/>
      <c r="J183" s="177">
        <f>ROUND(I183*H183,2)</f>
        <v>0</v>
      </c>
      <c r="K183" s="173" t="s">
        <v>1</v>
      </c>
      <c r="L183" s="38"/>
      <c r="M183" s="178" t="s">
        <v>1</v>
      </c>
      <c r="N183" s="179" t="s">
        <v>43</v>
      </c>
      <c r="O183" s="76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243</v>
      </c>
      <c r="AT183" s="182" t="s">
        <v>152</v>
      </c>
      <c r="AU183" s="182" t="s">
        <v>158</v>
      </c>
      <c r="AY183" s="18" t="s">
        <v>150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158</v>
      </c>
      <c r="BK183" s="183">
        <f>ROUND(I183*H183,2)</f>
        <v>0</v>
      </c>
      <c r="BL183" s="18" t="s">
        <v>243</v>
      </c>
      <c r="BM183" s="182" t="s">
        <v>1987</v>
      </c>
    </row>
    <row r="184" s="2" customFormat="1" ht="16.5" customHeight="1">
      <c r="A184" s="37"/>
      <c r="B184" s="170"/>
      <c r="C184" s="171" t="s">
        <v>475</v>
      </c>
      <c r="D184" s="171" t="s">
        <v>152</v>
      </c>
      <c r="E184" s="172" t="s">
        <v>1988</v>
      </c>
      <c r="F184" s="173" t="s">
        <v>1989</v>
      </c>
      <c r="G184" s="174" t="s">
        <v>246</v>
      </c>
      <c r="H184" s="175">
        <v>1</v>
      </c>
      <c r="I184" s="176"/>
      <c r="J184" s="177">
        <f>ROUND(I184*H184,2)</f>
        <v>0</v>
      </c>
      <c r="K184" s="173" t="s">
        <v>1</v>
      </c>
      <c r="L184" s="38"/>
      <c r="M184" s="178" t="s">
        <v>1</v>
      </c>
      <c r="N184" s="179" t="s">
        <v>43</v>
      </c>
      <c r="O184" s="76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2" t="s">
        <v>243</v>
      </c>
      <c r="AT184" s="182" t="s">
        <v>152</v>
      </c>
      <c r="AU184" s="182" t="s">
        <v>158</v>
      </c>
      <c r="AY184" s="18" t="s">
        <v>150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8" t="s">
        <v>158</v>
      </c>
      <c r="BK184" s="183">
        <f>ROUND(I184*H184,2)</f>
        <v>0</v>
      </c>
      <c r="BL184" s="18" t="s">
        <v>243</v>
      </c>
      <c r="BM184" s="182" t="s">
        <v>1990</v>
      </c>
    </row>
    <row r="185" s="2" customFormat="1" ht="16.5" customHeight="1">
      <c r="A185" s="37"/>
      <c r="B185" s="170"/>
      <c r="C185" s="171" t="s">
        <v>480</v>
      </c>
      <c r="D185" s="171" t="s">
        <v>152</v>
      </c>
      <c r="E185" s="172" t="s">
        <v>1991</v>
      </c>
      <c r="F185" s="173" t="s">
        <v>1992</v>
      </c>
      <c r="G185" s="174" t="s">
        <v>246</v>
      </c>
      <c r="H185" s="175">
        <v>1</v>
      </c>
      <c r="I185" s="176"/>
      <c r="J185" s="177">
        <f>ROUND(I185*H185,2)</f>
        <v>0</v>
      </c>
      <c r="K185" s="173" t="s">
        <v>1</v>
      </c>
      <c r="L185" s="38"/>
      <c r="M185" s="178" t="s">
        <v>1</v>
      </c>
      <c r="N185" s="179" t="s">
        <v>43</v>
      </c>
      <c r="O185" s="76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2" t="s">
        <v>243</v>
      </c>
      <c r="AT185" s="182" t="s">
        <v>152</v>
      </c>
      <c r="AU185" s="182" t="s">
        <v>158</v>
      </c>
      <c r="AY185" s="18" t="s">
        <v>150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158</v>
      </c>
      <c r="BK185" s="183">
        <f>ROUND(I185*H185,2)</f>
        <v>0</v>
      </c>
      <c r="BL185" s="18" t="s">
        <v>243</v>
      </c>
      <c r="BM185" s="182" t="s">
        <v>1993</v>
      </c>
    </row>
    <row r="186" s="2" customFormat="1" ht="16.5" customHeight="1">
      <c r="A186" s="37"/>
      <c r="B186" s="170"/>
      <c r="C186" s="171" t="s">
        <v>485</v>
      </c>
      <c r="D186" s="171" t="s">
        <v>152</v>
      </c>
      <c r="E186" s="172" t="s">
        <v>1994</v>
      </c>
      <c r="F186" s="173" t="s">
        <v>1995</v>
      </c>
      <c r="G186" s="174" t="s">
        <v>350</v>
      </c>
      <c r="H186" s="175">
        <v>26</v>
      </c>
      <c r="I186" s="176"/>
      <c r="J186" s="177">
        <f>ROUND(I186*H186,2)</f>
        <v>0</v>
      </c>
      <c r="K186" s="173" t="s">
        <v>1</v>
      </c>
      <c r="L186" s="38"/>
      <c r="M186" s="178" t="s">
        <v>1</v>
      </c>
      <c r="N186" s="179" t="s">
        <v>43</v>
      </c>
      <c r="O186" s="76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2" t="s">
        <v>243</v>
      </c>
      <c r="AT186" s="182" t="s">
        <v>152</v>
      </c>
      <c r="AU186" s="182" t="s">
        <v>158</v>
      </c>
      <c r="AY186" s="18" t="s">
        <v>150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158</v>
      </c>
      <c r="BK186" s="183">
        <f>ROUND(I186*H186,2)</f>
        <v>0</v>
      </c>
      <c r="BL186" s="18" t="s">
        <v>243</v>
      </c>
      <c r="BM186" s="182" t="s">
        <v>1996</v>
      </c>
    </row>
    <row r="187" s="2" customFormat="1" ht="16.5" customHeight="1">
      <c r="A187" s="37"/>
      <c r="B187" s="170"/>
      <c r="C187" s="171" t="s">
        <v>490</v>
      </c>
      <c r="D187" s="171" t="s">
        <v>152</v>
      </c>
      <c r="E187" s="172" t="s">
        <v>1997</v>
      </c>
      <c r="F187" s="173" t="s">
        <v>1998</v>
      </c>
      <c r="G187" s="174" t="s">
        <v>350</v>
      </c>
      <c r="H187" s="175">
        <v>14</v>
      </c>
      <c r="I187" s="176"/>
      <c r="J187" s="177">
        <f>ROUND(I187*H187,2)</f>
        <v>0</v>
      </c>
      <c r="K187" s="173" t="s">
        <v>1</v>
      </c>
      <c r="L187" s="38"/>
      <c r="M187" s="178" t="s">
        <v>1</v>
      </c>
      <c r="N187" s="179" t="s">
        <v>43</v>
      </c>
      <c r="O187" s="76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2" t="s">
        <v>243</v>
      </c>
      <c r="AT187" s="182" t="s">
        <v>152</v>
      </c>
      <c r="AU187" s="182" t="s">
        <v>158</v>
      </c>
      <c r="AY187" s="18" t="s">
        <v>150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158</v>
      </c>
      <c r="BK187" s="183">
        <f>ROUND(I187*H187,2)</f>
        <v>0</v>
      </c>
      <c r="BL187" s="18" t="s">
        <v>243</v>
      </c>
      <c r="BM187" s="182" t="s">
        <v>1999</v>
      </c>
    </row>
    <row r="188" s="2" customFormat="1" ht="24.15" customHeight="1">
      <c r="A188" s="37"/>
      <c r="B188" s="170"/>
      <c r="C188" s="171" t="s">
        <v>501</v>
      </c>
      <c r="D188" s="171" t="s">
        <v>152</v>
      </c>
      <c r="E188" s="172" t="s">
        <v>2000</v>
      </c>
      <c r="F188" s="173" t="s">
        <v>2001</v>
      </c>
      <c r="G188" s="174" t="s">
        <v>210</v>
      </c>
      <c r="H188" s="175">
        <v>1.389</v>
      </c>
      <c r="I188" s="176"/>
      <c r="J188" s="177">
        <f>ROUND(I188*H188,2)</f>
        <v>0</v>
      </c>
      <c r="K188" s="173" t="s">
        <v>156</v>
      </c>
      <c r="L188" s="38"/>
      <c r="M188" s="178" t="s">
        <v>1</v>
      </c>
      <c r="N188" s="179" t="s">
        <v>43</v>
      </c>
      <c r="O188" s="76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2" t="s">
        <v>243</v>
      </c>
      <c r="AT188" s="182" t="s">
        <v>152</v>
      </c>
      <c r="AU188" s="182" t="s">
        <v>158</v>
      </c>
      <c r="AY188" s="18" t="s">
        <v>150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158</v>
      </c>
      <c r="BK188" s="183">
        <f>ROUND(I188*H188,2)</f>
        <v>0</v>
      </c>
      <c r="BL188" s="18" t="s">
        <v>243</v>
      </c>
      <c r="BM188" s="182" t="s">
        <v>2002</v>
      </c>
    </row>
    <row r="189" s="12" customFormat="1" ht="22.8" customHeight="1">
      <c r="A189" s="12"/>
      <c r="B189" s="157"/>
      <c r="C189" s="12"/>
      <c r="D189" s="158" t="s">
        <v>76</v>
      </c>
      <c r="E189" s="168" t="s">
        <v>2003</v>
      </c>
      <c r="F189" s="168" t="s">
        <v>2004</v>
      </c>
      <c r="G189" s="12"/>
      <c r="H189" s="12"/>
      <c r="I189" s="160"/>
      <c r="J189" s="169">
        <f>BK189</f>
        <v>0</v>
      </c>
      <c r="K189" s="12"/>
      <c r="L189" s="157"/>
      <c r="M189" s="162"/>
      <c r="N189" s="163"/>
      <c r="O189" s="163"/>
      <c r="P189" s="164">
        <f>SUM(P190:P200)</f>
        <v>0</v>
      </c>
      <c r="Q189" s="163"/>
      <c r="R189" s="164">
        <f>SUM(R190:R200)</f>
        <v>0.00738</v>
      </c>
      <c r="S189" s="163"/>
      <c r="T189" s="165">
        <f>SUM(T190:T200)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8" t="s">
        <v>158</v>
      </c>
      <c r="AT189" s="166" t="s">
        <v>76</v>
      </c>
      <c r="AU189" s="166" t="s">
        <v>85</v>
      </c>
      <c r="AY189" s="158" t="s">
        <v>150</v>
      </c>
      <c r="BK189" s="167">
        <f>SUM(BK190:BK200)</f>
        <v>0</v>
      </c>
    </row>
    <row r="190" s="2" customFormat="1" ht="16.5" customHeight="1">
      <c r="A190" s="37"/>
      <c r="B190" s="170"/>
      <c r="C190" s="171" t="s">
        <v>510</v>
      </c>
      <c r="D190" s="171" t="s">
        <v>152</v>
      </c>
      <c r="E190" s="172" t="s">
        <v>2005</v>
      </c>
      <c r="F190" s="173" t="s">
        <v>2006</v>
      </c>
      <c r="G190" s="174" t="s">
        <v>350</v>
      </c>
      <c r="H190" s="175">
        <v>12</v>
      </c>
      <c r="I190" s="176"/>
      <c r="J190" s="177">
        <f>ROUND(I190*H190,2)</f>
        <v>0</v>
      </c>
      <c r="K190" s="173" t="s">
        <v>156</v>
      </c>
      <c r="L190" s="38"/>
      <c r="M190" s="178" t="s">
        <v>1</v>
      </c>
      <c r="N190" s="179" t="s">
        <v>43</v>
      </c>
      <c r="O190" s="76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2" t="s">
        <v>243</v>
      </c>
      <c r="AT190" s="182" t="s">
        <v>152</v>
      </c>
      <c r="AU190" s="182" t="s">
        <v>158</v>
      </c>
      <c r="AY190" s="18" t="s">
        <v>150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158</v>
      </c>
      <c r="BK190" s="183">
        <f>ROUND(I190*H190,2)</f>
        <v>0</v>
      </c>
      <c r="BL190" s="18" t="s">
        <v>243</v>
      </c>
      <c r="BM190" s="182" t="s">
        <v>2007</v>
      </c>
    </row>
    <row r="191" s="2" customFormat="1" ht="16.5" customHeight="1">
      <c r="A191" s="37"/>
      <c r="B191" s="170"/>
      <c r="C191" s="208" t="s">
        <v>517</v>
      </c>
      <c r="D191" s="208" t="s">
        <v>470</v>
      </c>
      <c r="E191" s="209" t="s">
        <v>2008</v>
      </c>
      <c r="F191" s="210" t="s">
        <v>2009</v>
      </c>
      <c r="G191" s="211" t="s">
        <v>350</v>
      </c>
      <c r="H191" s="212">
        <v>12</v>
      </c>
      <c r="I191" s="213"/>
      <c r="J191" s="214">
        <f>ROUND(I191*H191,2)</f>
        <v>0</v>
      </c>
      <c r="K191" s="210" t="s">
        <v>156</v>
      </c>
      <c r="L191" s="215"/>
      <c r="M191" s="216" t="s">
        <v>1</v>
      </c>
      <c r="N191" s="217" t="s">
        <v>43</v>
      </c>
      <c r="O191" s="76"/>
      <c r="P191" s="180">
        <f>O191*H191</f>
        <v>0</v>
      </c>
      <c r="Q191" s="180">
        <v>0.00013999999999999998</v>
      </c>
      <c r="R191" s="180">
        <f>Q191*H191</f>
        <v>0.0016799999999999997</v>
      </c>
      <c r="S191" s="180">
        <v>0</v>
      </c>
      <c r="T191" s="18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2" t="s">
        <v>342</v>
      </c>
      <c r="AT191" s="182" t="s">
        <v>470</v>
      </c>
      <c r="AU191" s="182" t="s">
        <v>158</v>
      </c>
      <c r="AY191" s="18" t="s">
        <v>150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8" t="s">
        <v>158</v>
      </c>
      <c r="BK191" s="183">
        <f>ROUND(I191*H191,2)</f>
        <v>0</v>
      </c>
      <c r="BL191" s="18" t="s">
        <v>243</v>
      </c>
      <c r="BM191" s="182" t="s">
        <v>2010</v>
      </c>
    </row>
    <row r="192" s="2" customFormat="1" ht="16.5" customHeight="1">
      <c r="A192" s="37"/>
      <c r="B192" s="170"/>
      <c r="C192" s="171" t="s">
        <v>521</v>
      </c>
      <c r="D192" s="171" t="s">
        <v>152</v>
      </c>
      <c r="E192" s="172" t="s">
        <v>2011</v>
      </c>
      <c r="F192" s="173" t="s">
        <v>2012</v>
      </c>
      <c r="G192" s="174" t="s">
        <v>350</v>
      </c>
      <c r="H192" s="175">
        <v>19</v>
      </c>
      <c r="I192" s="176"/>
      <c r="J192" s="177">
        <f>ROUND(I192*H192,2)</f>
        <v>0</v>
      </c>
      <c r="K192" s="173" t="s">
        <v>156</v>
      </c>
      <c r="L192" s="38"/>
      <c r="M192" s="178" t="s">
        <v>1</v>
      </c>
      <c r="N192" s="179" t="s">
        <v>43</v>
      </c>
      <c r="O192" s="76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2" t="s">
        <v>243</v>
      </c>
      <c r="AT192" s="182" t="s">
        <v>152</v>
      </c>
      <c r="AU192" s="182" t="s">
        <v>158</v>
      </c>
      <c r="AY192" s="18" t="s">
        <v>150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8" t="s">
        <v>158</v>
      </c>
      <c r="BK192" s="183">
        <f>ROUND(I192*H192,2)</f>
        <v>0</v>
      </c>
      <c r="BL192" s="18" t="s">
        <v>243</v>
      </c>
      <c r="BM192" s="182" t="s">
        <v>2013</v>
      </c>
    </row>
    <row r="193" s="2" customFormat="1" ht="21.75" customHeight="1">
      <c r="A193" s="37"/>
      <c r="B193" s="170"/>
      <c r="C193" s="208" t="s">
        <v>525</v>
      </c>
      <c r="D193" s="208" t="s">
        <v>470</v>
      </c>
      <c r="E193" s="209" t="s">
        <v>2014</v>
      </c>
      <c r="F193" s="210" t="s">
        <v>2015</v>
      </c>
      <c r="G193" s="211" t="s">
        <v>350</v>
      </c>
      <c r="H193" s="212">
        <v>19</v>
      </c>
      <c r="I193" s="213"/>
      <c r="J193" s="214">
        <f>ROUND(I193*H193,2)</f>
        <v>0</v>
      </c>
      <c r="K193" s="210" t="s">
        <v>156</v>
      </c>
      <c r="L193" s="215"/>
      <c r="M193" s="216" t="s">
        <v>1</v>
      </c>
      <c r="N193" s="217" t="s">
        <v>43</v>
      </c>
      <c r="O193" s="76"/>
      <c r="P193" s="180">
        <f>O193*H193</f>
        <v>0</v>
      </c>
      <c r="Q193" s="180">
        <v>0.0001</v>
      </c>
      <c r="R193" s="180">
        <f>Q193*H193</f>
        <v>0.0019</v>
      </c>
      <c r="S193" s="180">
        <v>0</v>
      </c>
      <c r="T193" s="18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2" t="s">
        <v>342</v>
      </c>
      <c r="AT193" s="182" t="s">
        <v>470</v>
      </c>
      <c r="AU193" s="182" t="s">
        <v>158</v>
      </c>
      <c r="AY193" s="18" t="s">
        <v>150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158</v>
      </c>
      <c r="BK193" s="183">
        <f>ROUND(I193*H193,2)</f>
        <v>0</v>
      </c>
      <c r="BL193" s="18" t="s">
        <v>243</v>
      </c>
      <c r="BM193" s="182" t="s">
        <v>2016</v>
      </c>
    </row>
    <row r="194" s="2" customFormat="1" ht="16.5" customHeight="1">
      <c r="A194" s="37"/>
      <c r="B194" s="170"/>
      <c r="C194" s="208" t="s">
        <v>529</v>
      </c>
      <c r="D194" s="208" t="s">
        <v>470</v>
      </c>
      <c r="E194" s="209" t="s">
        <v>2017</v>
      </c>
      <c r="F194" s="210" t="s">
        <v>2018</v>
      </c>
      <c r="G194" s="211" t="s">
        <v>350</v>
      </c>
      <c r="H194" s="212">
        <v>19</v>
      </c>
      <c r="I194" s="213"/>
      <c r="J194" s="214">
        <f>ROUND(I194*H194,2)</f>
        <v>0</v>
      </c>
      <c r="K194" s="210" t="s">
        <v>156</v>
      </c>
      <c r="L194" s="215"/>
      <c r="M194" s="216" t="s">
        <v>1</v>
      </c>
      <c r="N194" s="217" t="s">
        <v>43</v>
      </c>
      <c r="O194" s="76"/>
      <c r="P194" s="180">
        <f>O194*H194</f>
        <v>0</v>
      </c>
      <c r="Q194" s="180">
        <v>0.0001</v>
      </c>
      <c r="R194" s="180">
        <f>Q194*H194</f>
        <v>0.0019</v>
      </c>
      <c r="S194" s="180">
        <v>0</v>
      </c>
      <c r="T194" s="18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2" t="s">
        <v>342</v>
      </c>
      <c r="AT194" s="182" t="s">
        <v>470</v>
      </c>
      <c r="AU194" s="182" t="s">
        <v>158</v>
      </c>
      <c r="AY194" s="18" t="s">
        <v>150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8" t="s">
        <v>158</v>
      </c>
      <c r="BK194" s="183">
        <f>ROUND(I194*H194,2)</f>
        <v>0</v>
      </c>
      <c r="BL194" s="18" t="s">
        <v>243</v>
      </c>
      <c r="BM194" s="182" t="s">
        <v>2019</v>
      </c>
    </row>
    <row r="195" s="2" customFormat="1" ht="24.15" customHeight="1">
      <c r="A195" s="37"/>
      <c r="B195" s="170"/>
      <c r="C195" s="208" t="s">
        <v>534</v>
      </c>
      <c r="D195" s="208" t="s">
        <v>470</v>
      </c>
      <c r="E195" s="209" t="s">
        <v>2020</v>
      </c>
      <c r="F195" s="210" t="s">
        <v>2021</v>
      </c>
      <c r="G195" s="211" t="s">
        <v>350</v>
      </c>
      <c r="H195" s="212">
        <v>19</v>
      </c>
      <c r="I195" s="213"/>
      <c r="J195" s="214">
        <f>ROUND(I195*H195,2)</f>
        <v>0</v>
      </c>
      <c r="K195" s="210" t="s">
        <v>156</v>
      </c>
      <c r="L195" s="215"/>
      <c r="M195" s="216" t="s">
        <v>1</v>
      </c>
      <c r="N195" s="217" t="s">
        <v>43</v>
      </c>
      <c r="O195" s="76"/>
      <c r="P195" s="180">
        <f>O195*H195</f>
        <v>0</v>
      </c>
      <c r="Q195" s="180">
        <v>0.0001</v>
      </c>
      <c r="R195" s="180">
        <f>Q195*H195</f>
        <v>0.0019</v>
      </c>
      <c r="S195" s="180">
        <v>0</v>
      </c>
      <c r="T195" s="18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2" t="s">
        <v>342</v>
      </c>
      <c r="AT195" s="182" t="s">
        <v>470</v>
      </c>
      <c r="AU195" s="182" t="s">
        <v>158</v>
      </c>
      <c r="AY195" s="18" t="s">
        <v>150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158</v>
      </c>
      <c r="BK195" s="183">
        <f>ROUND(I195*H195,2)</f>
        <v>0</v>
      </c>
      <c r="BL195" s="18" t="s">
        <v>243</v>
      </c>
      <c r="BM195" s="182" t="s">
        <v>2022</v>
      </c>
    </row>
    <row r="196" s="2" customFormat="1" ht="21.75" customHeight="1">
      <c r="A196" s="37"/>
      <c r="B196" s="170"/>
      <c r="C196" s="171" t="s">
        <v>540</v>
      </c>
      <c r="D196" s="171" t="s">
        <v>152</v>
      </c>
      <c r="E196" s="172" t="s">
        <v>2023</v>
      </c>
      <c r="F196" s="173" t="s">
        <v>2024</v>
      </c>
      <c r="G196" s="174" t="s">
        <v>350</v>
      </c>
      <c r="H196" s="175">
        <v>12</v>
      </c>
      <c r="I196" s="176"/>
      <c r="J196" s="177">
        <f>ROUND(I196*H196,2)</f>
        <v>0</v>
      </c>
      <c r="K196" s="173" t="s">
        <v>1</v>
      </c>
      <c r="L196" s="38"/>
      <c r="M196" s="178" t="s">
        <v>1</v>
      </c>
      <c r="N196" s="179" t="s">
        <v>43</v>
      </c>
      <c r="O196" s="76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2" t="s">
        <v>243</v>
      </c>
      <c r="AT196" s="182" t="s">
        <v>152</v>
      </c>
      <c r="AU196" s="182" t="s">
        <v>158</v>
      </c>
      <c r="AY196" s="18" t="s">
        <v>150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158</v>
      </c>
      <c r="BK196" s="183">
        <f>ROUND(I196*H196,2)</f>
        <v>0</v>
      </c>
      <c r="BL196" s="18" t="s">
        <v>243</v>
      </c>
      <c r="BM196" s="182" t="s">
        <v>2025</v>
      </c>
    </row>
    <row r="197" s="2" customFormat="1" ht="21.75" customHeight="1">
      <c r="A197" s="37"/>
      <c r="B197" s="170"/>
      <c r="C197" s="171" t="s">
        <v>545</v>
      </c>
      <c r="D197" s="171" t="s">
        <v>152</v>
      </c>
      <c r="E197" s="172" t="s">
        <v>2026</v>
      </c>
      <c r="F197" s="173" t="s">
        <v>2027</v>
      </c>
      <c r="G197" s="174" t="s">
        <v>350</v>
      </c>
      <c r="H197" s="175">
        <v>12</v>
      </c>
      <c r="I197" s="176"/>
      <c r="J197" s="177">
        <f>ROUND(I197*H197,2)</f>
        <v>0</v>
      </c>
      <c r="K197" s="173" t="s">
        <v>1</v>
      </c>
      <c r="L197" s="38"/>
      <c r="M197" s="178" t="s">
        <v>1</v>
      </c>
      <c r="N197" s="179" t="s">
        <v>43</v>
      </c>
      <c r="O197" s="76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2" t="s">
        <v>243</v>
      </c>
      <c r="AT197" s="182" t="s">
        <v>152</v>
      </c>
      <c r="AU197" s="182" t="s">
        <v>158</v>
      </c>
      <c r="AY197" s="18" t="s">
        <v>150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158</v>
      </c>
      <c r="BK197" s="183">
        <f>ROUND(I197*H197,2)</f>
        <v>0</v>
      </c>
      <c r="BL197" s="18" t="s">
        <v>243</v>
      </c>
      <c r="BM197" s="182" t="s">
        <v>2028</v>
      </c>
    </row>
    <row r="198" s="2" customFormat="1" ht="21.75" customHeight="1">
      <c r="A198" s="37"/>
      <c r="B198" s="170"/>
      <c r="C198" s="171" t="s">
        <v>550</v>
      </c>
      <c r="D198" s="171" t="s">
        <v>152</v>
      </c>
      <c r="E198" s="172" t="s">
        <v>2029</v>
      </c>
      <c r="F198" s="173" t="s">
        <v>2030</v>
      </c>
      <c r="G198" s="174" t="s">
        <v>350</v>
      </c>
      <c r="H198" s="175">
        <v>12</v>
      </c>
      <c r="I198" s="176"/>
      <c r="J198" s="177">
        <f>ROUND(I198*H198,2)</f>
        <v>0</v>
      </c>
      <c r="K198" s="173" t="s">
        <v>1</v>
      </c>
      <c r="L198" s="38"/>
      <c r="M198" s="178" t="s">
        <v>1</v>
      </c>
      <c r="N198" s="179" t="s">
        <v>43</v>
      </c>
      <c r="O198" s="76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2" t="s">
        <v>243</v>
      </c>
      <c r="AT198" s="182" t="s">
        <v>152</v>
      </c>
      <c r="AU198" s="182" t="s">
        <v>158</v>
      </c>
      <c r="AY198" s="18" t="s">
        <v>150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8" t="s">
        <v>158</v>
      </c>
      <c r="BK198" s="183">
        <f>ROUND(I198*H198,2)</f>
        <v>0</v>
      </c>
      <c r="BL198" s="18" t="s">
        <v>243</v>
      </c>
      <c r="BM198" s="182" t="s">
        <v>2031</v>
      </c>
    </row>
    <row r="199" s="2" customFormat="1" ht="33" customHeight="1">
      <c r="A199" s="37"/>
      <c r="B199" s="170"/>
      <c r="C199" s="171" t="s">
        <v>554</v>
      </c>
      <c r="D199" s="171" t="s">
        <v>152</v>
      </c>
      <c r="E199" s="172" t="s">
        <v>2032</v>
      </c>
      <c r="F199" s="173" t="s">
        <v>2033</v>
      </c>
      <c r="G199" s="174" t="s">
        <v>350</v>
      </c>
      <c r="H199" s="175">
        <v>1</v>
      </c>
      <c r="I199" s="176"/>
      <c r="J199" s="177">
        <f>ROUND(I199*H199,2)</f>
        <v>0</v>
      </c>
      <c r="K199" s="173" t="s">
        <v>1</v>
      </c>
      <c r="L199" s="38"/>
      <c r="M199" s="178" t="s">
        <v>1</v>
      </c>
      <c r="N199" s="179" t="s">
        <v>43</v>
      </c>
      <c r="O199" s="76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2" t="s">
        <v>243</v>
      </c>
      <c r="AT199" s="182" t="s">
        <v>152</v>
      </c>
      <c r="AU199" s="182" t="s">
        <v>158</v>
      </c>
      <c r="AY199" s="18" t="s">
        <v>150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8" t="s">
        <v>158</v>
      </c>
      <c r="BK199" s="183">
        <f>ROUND(I199*H199,2)</f>
        <v>0</v>
      </c>
      <c r="BL199" s="18" t="s">
        <v>243</v>
      </c>
      <c r="BM199" s="182" t="s">
        <v>2034</v>
      </c>
    </row>
    <row r="200" s="2" customFormat="1" ht="24.15" customHeight="1">
      <c r="A200" s="37"/>
      <c r="B200" s="170"/>
      <c r="C200" s="171" t="s">
        <v>570</v>
      </c>
      <c r="D200" s="171" t="s">
        <v>152</v>
      </c>
      <c r="E200" s="172" t="s">
        <v>2035</v>
      </c>
      <c r="F200" s="173" t="s">
        <v>2036</v>
      </c>
      <c r="G200" s="174" t="s">
        <v>210</v>
      </c>
      <c r="H200" s="175">
        <v>0.123</v>
      </c>
      <c r="I200" s="176"/>
      <c r="J200" s="177">
        <f>ROUND(I200*H200,2)</f>
        <v>0</v>
      </c>
      <c r="K200" s="173" t="s">
        <v>156</v>
      </c>
      <c r="L200" s="38"/>
      <c r="M200" s="178" t="s">
        <v>1</v>
      </c>
      <c r="N200" s="179" t="s">
        <v>43</v>
      </c>
      <c r="O200" s="76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2" t="s">
        <v>243</v>
      </c>
      <c r="AT200" s="182" t="s">
        <v>152</v>
      </c>
      <c r="AU200" s="182" t="s">
        <v>158</v>
      </c>
      <c r="AY200" s="18" t="s">
        <v>150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8" t="s">
        <v>158</v>
      </c>
      <c r="BK200" s="183">
        <f>ROUND(I200*H200,2)</f>
        <v>0</v>
      </c>
      <c r="BL200" s="18" t="s">
        <v>243</v>
      </c>
      <c r="BM200" s="182" t="s">
        <v>2037</v>
      </c>
    </row>
    <row r="201" s="12" customFormat="1" ht="25.92" customHeight="1">
      <c r="A201" s="12"/>
      <c r="B201" s="157"/>
      <c r="C201" s="12"/>
      <c r="D201" s="158" t="s">
        <v>76</v>
      </c>
      <c r="E201" s="159" t="s">
        <v>1585</v>
      </c>
      <c r="F201" s="159" t="s">
        <v>1586</v>
      </c>
      <c r="G201" s="12"/>
      <c r="H201" s="12"/>
      <c r="I201" s="160"/>
      <c r="J201" s="161">
        <f>BK201</f>
        <v>0</v>
      </c>
      <c r="K201" s="12"/>
      <c r="L201" s="157"/>
      <c r="M201" s="162"/>
      <c r="N201" s="163"/>
      <c r="O201" s="163"/>
      <c r="P201" s="164">
        <f>SUM(P202:P203)</f>
        <v>0</v>
      </c>
      <c r="Q201" s="163"/>
      <c r="R201" s="164">
        <f>SUM(R202:R203)</f>
        <v>0</v>
      </c>
      <c r="S201" s="163"/>
      <c r="T201" s="165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8" t="s">
        <v>157</v>
      </c>
      <c r="AT201" s="166" t="s">
        <v>76</v>
      </c>
      <c r="AU201" s="166" t="s">
        <v>77</v>
      </c>
      <c r="AY201" s="158" t="s">
        <v>150</v>
      </c>
      <c r="BK201" s="167">
        <f>SUM(BK202:BK203)</f>
        <v>0</v>
      </c>
    </row>
    <row r="202" s="2" customFormat="1" ht="16.5" customHeight="1">
      <c r="A202" s="37"/>
      <c r="B202" s="170"/>
      <c r="C202" s="171" t="s">
        <v>574</v>
      </c>
      <c r="D202" s="171" t="s">
        <v>152</v>
      </c>
      <c r="E202" s="172" t="s">
        <v>2038</v>
      </c>
      <c r="F202" s="173" t="s">
        <v>2039</v>
      </c>
      <c r="G202" s="174" t="s">
        <v>1590</v>
      </c>
      <c r="H202" s="175">
        <v>25</v>
      </c>
      <c r="I202" s="176"/>
      <c r="J202" s="177">
        <f>ROUND(I202*H202,2)</f>
        <v>0</v>
      </c>
      <c r="K202" s="173" t="s">
        <v>156</v>
      </c>
      <c r="L202" s="38"/>
      <c r="M202" s="178" t="s">
        <v>1</v>
      </c>
      <c r="N202" s="179" t="s">
        <v>43</v>
      </c>
      <c r="O202" s="76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2" t="s">
        <v>1591</v>
      </c>
      <c r="AT202" s="182" t="s">
        <v>152</v>
      </c>
      <c r="AU202" s="182" t="s">
        <v>85</v>
      </c>
      <c r="AY202" s="18" t="s">
        <v>150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8" t="s">
        <v>158</v>
      </c>
      <c r="BK202" s="183">
        <f>ROUND(I202*H202,2)</f>
        <v>0</v>
      </c>
      <c r="BL202" s="18" t="s">
        <v>1591</v>
      </c>
      <c r="BM202" s="182" t="s">
        <v>2040</v>
      </c>
    </row>
    <row r="203" s="2" customFormat="1" ht="21.75" customHeight="1">
      <c r="A203" s="37"/>
      <c r="B203" s="170"/>
      <c r="C203" s="171" t="s">
        <v>578</v>
      </c>
      <c r="D203" s="171" t="s">
        <v>152</v>
      </c>
      <c r="E203" s="172" t="s">
        <v>1818</v>
      </c>
      <c r="F203" s="173" t="s">
        <v>1819</v>
      </c>
      <c r="G203" s="174" t="s">
        <v>1590</v>
      </c>
      <c r="H203" s="175">
        <v>250</v>
      </c>
      <c r="I203" s="176"/>
      <c r="J203" s="177">
        <f>ROUND(I203*H203,2)</f>
        <v>0</v>
      </c>
      <c r="K203" s="173" t="s">
        <v>156</v>
      </c>
      <c r="L203" s="38"/>
      <c r="M203" s="227" t="s">
        <v>1</v>
      </c>
      <c r="N203" s="228" t="s">
        <v>43</v>
      </c>
      <c r="O203" s="224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2" t="s">
        <v>1591</v>
      </c>
      <c r="AT203" s="182" t="s">
        <v>152</v>
      </c>
      <c r="AU203" s="182" t="s">
        <v>85</v>
      </c>
      <c r="AY203" s="18" t="s">
        <v>150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8" t="s">
        <v>158</v>
      </c>
      <c r="BK203" s="183">
        <f>ROUND(I203*H203,2)</f>
        <v>0</v>
      </c>
      <c r="BL203" s="18" t="s">
        <v>1591</v>
      </c>
      <c r="BM203" s="182" t="s">
        <v>2041</v>
      </c>
    </row>
    <row r="204" s="2" customFormat="1" ht="6.96" customHeight="1">
      <c r="A204" s="37"/>
      <c r="B204" s="59"/>
      <c r="C204" s="60"/>
      <c r="D204" s="60"/>
      <c r="E204" s="60"/>
      <c r="F204" s="60"/>
      <c r="G204" s="60"/>
      <c r="H204" s="60"/>
      <c r="I204" s="60"/>
      <c r="J204" s="60"/>
      <c r="K204" s="60"/>
      <c r="L204" s="38"/>
      <c r="M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</row>
  </sheetData>
  <autoFilter ref="C119:K20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BD Hodonícké svahy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2042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17. 2. 2025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34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ROUND(J119,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ROUND((SUM(BE119:BE147)),  2)</f>
        <v>0</v>
      </c>
      <c r="G33" s="37"/>
      <c r="H33" s="37"/>
      <c r="I33" s="127">
        <v>0.21</v>
      </c>
      <c r="J33" s="126">
        <f>ROUND(((SUM(BE119:BE147))*I33),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ROUND((SUM(BF119:BF147)),  2)</f>
        <v>0</v>
      </c>
      <c r="G34" s="37"/>
      <c r="H34" s="37"/>
      <c r="I34" s="127">
        <v>0.12</v>
      </c>
      <c r="J34" s="126">
        <f>ROUND(((SUM(BF119:BF147))*I34),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ROUND((SUM(BG119:BG147)),  2)</f>
        <v>0</v>
      </c>
      <c r="G35" s="37"/>
      <c r="H35" s="37"/>
      <c r="I35" s="127">
        <v>0.21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ROUND((SUM(BH119:BH147)),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ROUND((SUM(BI119:BI147)),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BD Hodonícké svahy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04 - VZT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ul. Panská, ul. Polní, Hodonice, okr. Znojmo</v>
      </c>
      <c r="G89" s="37"/>
      <c r="H89" s="37"/>
      <c r="I89" s="31" t="s">
        <v>22</v>
      </c>
      <c r="J89" s="68" t="str">
        <f>IF(J12="","",J12)</f>
        <v>17. 2. 2025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ADZ Investment s.r.o., Sokolova 408/1c, Horní Herš</v>
      </c>
      <c r="G91" s="37"/>
      <c r="H91" s="37"/>
      <c r="I91" s="31" t="s">
        <v>30</v>
      </c>
      <c r="J91" s="35" t="str">
        <f>E21</f>
        <v>Atelier 99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Jan Petr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107</v>
      </c>
      <c r="D94" s="128"/>
      <c r="E94" s="128"/>
      <c r="F94" s="128"/>
      <c r="G94" s="128"/>
      <c r="H94" s="128"/>
      <c r="I94" s="128"/>
      <c r="J94" s="137" t="s">
        <v>108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109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110</v>
      </c>
    </row>
    <row r="97" s="9" customFormat="1" ht="24.96" customHeight="1">
      <c r="A97" s="9"/>
      <c r="B97" s="139"/>
      <c r="C97" s="9"/>
      <c r="D97" s="140" t="s">
        <v>119</v>
      </c>
      <c r="E97" s="141"/>
      <c r="F97" s="141"/>
      <c r="G97" s="141"/>
      <c r="H97" s="141"/>
      <c r="I97" s="141"/>
      <c r="J97" s="142">
        <f>J120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2043</v>
      </c>
      <c r="E98" s="145"/>
      <c r="F98" s="145"/>
      <c r="G98" s="145"/>
      <c r="H98" s="145"/>
      <c r="I98" s="145"/>
      <c r="J98" s="146">
        <f>J121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9"/>
      <c r="C99" s="9"/>
      <c r="D99" s="140" t="s">
        <v>134</v>
      </c>
      <c r="E99" s="141"/>
      <c r="F99" s="141"/>
      <c r="G99" s="141"/>
      <c r="H99" s="141"/>
      <c r="I99" s="141"/>
      <c r="J99" s="142">
        <f>J145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135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120" t="str">
        <f>E7</f>
        <v>BD Hodonícké svahy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104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04 - VZT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7"/>
      <c r="E113" s="37"/>
      <c r="F113" s="26" t="str">
        <f>F12</f>
        <v>ul. Panská, ul. Polní, Hodonice, okr. Znojmo</v>
      </c>
      <c r="G113" s="37"/>
      <c r="H113" s="37"/>
      <c r="I113" s="31" t="s">
        <v>22</v>
      </c>
      <c r="J113" s="68" t="str">
        <f>IF(J12="","",J12)</f>
        <v>17. 2. 2025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7"/>
      <c r="E115" s="37"/>
      <c r="F115" s="26" t="str">
        <f>E15</f>
        <v>ADZ Investment s.r.o., Sokolova 408/1c, Horní Herš</v>
      </c>
      <c r="G115" s="37"/>
      <c r="H115" s="37"/>
      <c r="I115" s="31" t="s">
        <v>30</v>
      </c>
      <c r="J115" s="35" t="str">
        <f>E21</f>
        <v>Atelier 99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7"/>
      <c r="E116" s="37"/>
      <c r="F116" s="26" t="str">
        <f>IF(E18="","",E18)</f>
        <v>Vyplň údaj</v>
      </c>
      <c r="G116" s="37"/>
      <c r="H116" s="37"/>
      <c r="I116" s="31" t="s">
        <v>33</v>
      </c>
      <c r="J116" s="35" t="str">
        <f>E24</f>
        <v>Jan Petr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47"/>
      <c r="B118" s="148"/>
      <c r="C118" s="149" t="s">
        <v>136</v>
      </c>
      <c r="D118" s="150" t="s">
        <v>62</v>
      </c>
      <c r="E118" s="150" t="s">
        <v>58</v>
      </c>
      <c r="F118" s="150" t="s">
        <v>59</v>
      </c>
      <c r="G118" s="150" t="s">
        <v>137</v>
      </c>
      <c r="H118" s="150" t="s">
        <v>138</v>
      </c>
      <c r="I118" s="150" t="s">
        <v>139</v>
      </c>
      <c r="J118" s="150" t="s">
        <v>108</v>
      </c>
      <c r="K118" s="151" t="s">
        <v>140</v>
      </c>
      <c r="L118" s="152"/>
      <c r="M118" s="85" t="s">
        <v>1</v>
      </c>
      <c r="N118" s="86" t="s">
        <v>41</v>
      </c>
      <c r="O118" s="86" t="s">
        <v>141</v>
      </c>
      <c r="P118" s="86" t="s">
        <v>142</v>
      </c>
      <c r="Q118" s="86" t="s">
        <v>143</v>
      </c>
      <c r="R118" s="86" t="s">
        <v>144</v>
      </c>
      <c r="S118" s="86" t="s">
        <v>145</v>
      </c>
      <c r="T118" s="87" t="s">
        <v>146</v>
      </c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</row>
    <row r="119" s="2" customFormat="1" ht="22.8" customHeight="1">
      <c r="A119" s="37"/>
      <c r="B119" s="38"/>
      <c r="C119" s="92" t="s">
        <v>147</v>
      </c>
      <c r="D119" s="37"/>
      <c r="E119" s="37"/>
      <c r="F119" s="37"/>
      <c r="G119" s="37"/>
      <c r="H119" s="37"/>
      <c r="I119" s="37"/>
      <c r="J119" s="153">
        <f>BK119</f>
        <v>0</v>
      </c>
      <c r="K119" s="37"/>
      <c r="L119" s="38"/>
      <c r="M119" s="88"/>
      <c r="N119" s="72"/>
      <c r="O119" s="89"/>
      <c r="P119" s="154">
        <f>P120+P145</f>
        <v>0</v>
      </c>
      <c r="Q119" s="89"/>
      <c r="R119" s="154">
        <f>R120+R145</f>
        <v>2.5633</v>
      </c>
      <c r="S119" s="89"/>
      <c r="T119" s="155">
        <f>T120+T145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76</v>
      </c>
      <c r="AU119" s="18" t="s">
        <v>110</v>
      </c>
      <c r="BK119" s="156">
        <f>BK120+BK145</f>
        <v>0</v>
      </c>
    </row>
    <row r="120" s="12" customFormat="1" ht="25.92" customHeight="1">
      <c r="A120" s="12"/>
      <c r="B120" s="157"/>
      <c r="C120" s="12"/>
      <c r="D120" s="158" t="s">
        <v>76</v>
      </c>
      <c r="E120" s="159" t="s">
        <v>835</v>
      </c>
      <c r="F120" s="159" t="s">
        <v>836</v>
      </c>
      <c r="G120" s="12"/>
      <c r="H120" s="12"/>
      <c r="I120" s="160"/>
      <c r="J120" s="161">
        <f>BK120</f>
        <v>0</v>
      </c>
      <c r="K120" s="12"/>
      <c r="L120" s="157"/>
      <c r="M120" s="162"/>
      <c r="N120" s="163"/>
      <c r="O120" s="163"/>
      <c r="P120" s="164">
        <f>P121</f>
        <v>0</v>
      </c>
      <c r="Q120" s="163"/>
      <c r="R120" s="164">
        <f>R121</f>
        <v>2.5633</v>
      </c>
      <c r="S120" s="163"/>
      <c r="T120" s="165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158</v>
      </c>
      <c r="AT120" s="166" t="s">
        <v>76</v>
      </c>
      <c r="AU120" s="166" t="s">
        <v>77</v>
      </c>
      <c r="AY120" s="158" t="s">
        <v>150</v>
      </c>
      <c r="BK120" s="167">
        <f>BK121</f>
        <v>0</v>
      </c>
    </row>
    <row r="121" s="12" customFormat="1" ht="22.8" customHeight="1">
      <c r="A121" s="12"/>
      <c r="B121" s="157"/>
      <c r="C121" s="12"/>
      <c r="D121" s="158" t="s">
        <v>76</v>
      </c>
      <c r="E121" s="168" t="s">
        <v>2044</v>
      </c>
      <c r="F121" s="168" t="s">
        <v>2045</v>
      </c>
      <c r="G121" s="12"/>
      <c r="H121" s="12"/>
      <c r="I121" s="160"/>
      <c r="J121" s="169">
        <f>BK121</f>
        <v>0</v>
      </c>
      <c r="K121" s="12"/>
      <c r="L121" s="157"/>
      <c r="M121" s="162"/>
      <c r="N121" s="163"/>
      <c r="O121" s="163"/>
      <c r="P121" s="164">
        <f>SUM(P122:P144)</f>
        <v>0</v>
      </c>
      <c r="Q121" s="163"/>
      <c r="R121" s="164">
        <f>SUM(R122:R144)</f>
        <v>2.5633</v>
      </c>
      <c r="S121" s="163"/>
      <c r="T121" s="165">
        <f>SUM(T122:T144)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158</v>
      </c>
      <c r="AT121" s="166" t="s">
        <v>76</v>
      </c>
      <c r="AU121" s="166" t="s">
        <v>85</v>
      </c>
      <c r="AY121" s="158" t="s">
        <v>150</v>
      </c>
      <c r="BK121" s="167">
        <f>SUM(BK122:BK144)</f>
        <v>0</v>
      </c>
    </row>
    <row r="122" s="2" customFormat="1" ht="33" customHeight="1">
      <c r="A122" s="37"/>
      <c r="B122" s="170"/>
      <c r="C122" s="171" t="s">
        <v>85</v>
      </c>
      <c r="D122" s="171" t="s">
        <v>152</v>
      </c>
      <c r="E122" s="172" t="s">
        <v>2046</v>
      </c>
      <c r="F122" s="173" t="s">
        <v>2047</v>
      </c>
      <c r="G122" s="174" t="s">
        <v>448</v>
      </c>
      <c r="H122" s="175">
        <v>45</v>
      </c>
      <c r="I122" s="176"/>
      <c r="J122" s="177">
        <f>ROUND(I122*H122,2)</f>
        <v>0</v>
      </c>
      <c r="K122" s="173" t="s">
        <v>156</v>
      </c>
      <c r="L122" s="38"/>
      <c r="M122" s="178" t="s">
        <v>1</v>
      </c>
      <c r="N122" s="179" t="s">
        <v>43</v>
      </c>
      <c r="O122" s="76"/>
      <c r="P122" s="180">
        <f>O122*H122</f>
        <v>0</v>
      </c>
      <c r="Q122" s="180">
        <v>0.01842</v>
      </c>
      <c r="R122" s="180">
        <f>Q122*H122</f>
        <v>0.8289</v>
      </c>
      <c r="S122" s="180">
        <v>0</v>
      </c>
      <c r="T122" s="18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2" t="s">
        <v>243</v>
      </c>
      <c r="AT122" s="182" t="s">
        <v>152</v>
      </c>
      <c r="AU122" s="182" t="s">
        <v>158</v>
      </c>
      <c r="AY122" s="18" t="s">
        <v>150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8" t="s">
        <v>158</v>
      </c>
      <c r="BK122" s="183">
        <f>ROUND(I122*H122,2)</f>
        <v>0</v>
      </c>
      <c r="BL122" s="18" t="s">
        <v>243</v>
      </c>
      <c r="BM122" s="182" t="s">
        <v>2048</v>
      </c>
    </row>
    <row r="123" s="13" customFormat="1">
      <c r="A123" s="13"/>
      <c r="B123" s="184"/>
      <c r="C123" s="13"/>
      <c r="D123" s="185" t="s">
        <v>160</v>
      </c>
      <c r="E123" s="186" t="s">
        <v>1</v>
      </c>
      <c r="F123" s="187" t="s">
        <v>2049</v>
      </c>
      <c r="G123" s="13"/>
      <c r="H123" s="186" t="s">
        <v>1</v>
      </c>
      <c r="I123" s="188"/>
      <c r="J123" s="13"/>
      <c r="K123" s="13"/>
      <c r="L123" s="184"/>
      <c r="M123" s="189"/>
      <c r="N123" s="190"/>
      <c r="O123" s="190"/>
      <c r="P123" s="190"/>
      <c r="Q123" s="190"/>
      <c r="R123" s="190"/>
      <c r="S123" s="190"/>
      <c r="T123" s="19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6" t="s">
        <v>160</v>
      </c>
      <c r="AU123" s="186" t="s">
        <v>158</v>
      </c>
      <c r="AV123" s="13" t="s">
        <v>85</v>
      </c>
      <c r="AW123" s="13" t="s">
        <v>32</v>
      </c>
      <c r="AX123" s="13" t="s">
        <v>77</v>
      </c>
      <c r="AY123" s="186" t="s">
        <v>150</v>
      </c>
    </row>
    <row r="124" s="14" customFormat="1">
      <c r="A124" s="14"/>
      <c r="B124" s="192"/>
      <c r="C124" s="14"/>
      <c r="D124" s="185" t="s">
        <v>160</v>
      </c>
      <c r="E124" s="193" t="s">
        <v>1</v>
      </c>
      <c r="F124" s="194" t="s">
        <v>406</v>
      </c>
      <c r="G124" s="14"/>
      <c r="H124" s="195">
        <v>45</v>
      </c>
      <c r="I124" s="196"/>
      <c r="J124" s="14"/>
      <c r="K124" s="14"/>
      <c r="L124" s="192"/>
      <c r="M124" s="197"/>
      <c r="N124" s="198"/>
      <c r="O124" s="198"/>
      <c r="P124" s="198"/>
      <c r="Q124" s="198"/>
      <c r="R124" s="198"/>
      <c r="S124" s="198"/>
      <c r="T124" s="19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3" t="s">
        <v>160</v>
      </c>
      <c r="AU124" s="193" t="s">
        <v>158</v>
      </c>
      <c r="AV124" s="14" t="s">
        <v>158</v>
      </c>
      <c r="AW124" s="14" t="s">
        <v>32</v>
      </c>
      <c r="AX124" s="14" t="s">
        <v>77</v>
      </c>
      <c r="AY124" s="193" t="s">
        <v>150</v>
      </c>
    </row>
    <row r="125" s="15" customFormat="1">
      <c r="A125" s="15"/>
      <c r="B125" s="200"/>
      <c r="C125" s="15"/>
      <c r="D125" s="185" t="s">
        <v>160</v>
      </c>
      <c r="E125" s="201" t="s">
        <v>1</v>
      </c>
      <c r="F125" s="202" t="s">
        <v>163</v>
      </c>
      <c r="G125" s="15"/>
      <c r="H125" s="203">
        <v>45</v>
      </c>
      <c r="I125" s="204"/>
      <c r="J125" s="15"/>
      <c r="K125" s="15"/>
      <c r="L125" s="200"/>
      <c r="M125" s="205"/>
      <c r="N125" s="206"/>
      <c r="O125" s="206"/>
      <c r="P125" s="206"/>
      <c r="Q125" s="206"/>
      <c r="R125" s="206"/>
      <c r="S125" s="206"/>
      <c r="T125" s="20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01" t="s">
        <v>160</v>
      </c>
      <c r="AU125" s="201" t="s">
        <v>158</v>
      </c>
      <c r="AV125" s="15" t="s">
        <v>157</v>
      </c>
      <c r="AW125" s="15" t="s">
        <v>32</v>
      </c>
      <c r="AX125" s="15" t="s">
        <v>85</v>
      </c>
      <c r="AY125" s="201" t="s">
        <v>150</v>
      </c>
    </row>
    <row r="126" s="2" customFormat="1" ht="37.8" customHeight="1">
      <c r="A126" s="37"/>
      <c r="B126" s="170"/>
      <c r="C126" s="171" t="s">
        <v>158</v>
      </c>
      <c r="D126" s="171" t="s">
        <v>152</v>
      </c>
      <c r="E126" s="172" t="s">
        <v>2050</v>
      </c>
      <c r="F126" s="173" t="s">
        <v>2051</v>
      </c>
      <c r="G126" s="174" t="s">
        <v>448</v>
      </c>
      <c r="H126" s="175">
        <v>153</v>
      </c>
      <c r="I126" s="176"/>
      <c r="J126" s="177">
        <f>ROUND(I126*H126,2)</f>
        <v>0</v>
      </c>
      <c r="K126" s="173" t="s">
        <v>156</v>
      </c>
      <c r="L126" s="38"/>
      <c r="M126" s="178" t="s">
        <v>1</v>
      </c>
      <c r="N126" s="179" t="s">
        <v>43</v>
      </c>
      <c r="O126" s="76"/>
      <c r="P126" s="180">
        <f>O126*H126</f>
        <v>0</v>
      </c>
      <c r="Q126" s="180">
        <v>0.0034499999999999996</v>
      </c>
      <c r="R126" s="180">
        <f>Q126*H126</f>
        <v>0.52785</v>
      </c>
      <c r="S126" s="180">
        <v>0</v>
      </c>
      <c r="T126" s="18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2" t="s">
        <v>243</v>
      </c>
      <c r="AT126" s="182" t="s">
        <v>152</v>
      </c>
      <c r="AU126" s="182" t="s">
        <v>158</v>
      </c>
      <c r="AY126" s="18" t="s">
        <v>150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158</v>
      </c>
      <c r="BK126" s="183">
        <f>ROUND(I126*H126,2)</f>
        <v>0</v>
      </c>
      <c r="BL126" s="18" t="s">
        <v>243</v>
      </c>
      <c r="BM126" s="182" t="s">
        <v>2052</v>
      </c>
    </row>
    <row r="127" s="13" customFormat="1">
      <c r="A127" s="13"/>
      <c r="B127" s="184"/>
      <c r="C127" s="13"/>
      <c r="D127" s="185" t="s">
        <v>160</v>
      </c>
      <c r="E127" s="186" t="s">
        <v>1</v>
      </c>
      <c r="F127" s="187" t="s">
        <v>2053</v>
      </c>
      <c r="G127" s="13"/>
      <c r="H127" s="186" t="s">
        <v>1</v>
      </c>
      <c r="I127" s="188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160</v>
      </c>
      <c r="AU127" s="186" t="s">
        <v>158</v>
      </c>
      <c r="AV127" s="13" t="s">
        <v>85</v>
      </c>
      <c r="AW127" s="13" t="s">
        <v>32</v>
      </c>
      <c r="AX127" s="13" t="s">
        <v>77</v>
      </c>
      <c r="AY127" s="186" t="s">
        <v>150</v>
      </c>
    </row>
    <row r="128" s="14" customFormat="1">
      <c r="A128" s="14"/>
      <c r="B128" s="192"/>
      <c r="C128" s="14"/>
      <c r="D128" s="185" t="s">
        <v>160</v>
      </c>
      <c r="E128" s="193" t="s">
        <v>1</v>
      </c>
      <c r="F128" s="194" t="s">
        <v>372</v>
      </c>
      <c r="G128" s="14"/>
      <c r="H128" s="195">
        <v>38</v>
      </c>
      <c r="I128" s="196"/>
      <c r="J128" s="14"/>
      <c r="K128" s="14"/>
      <c r="L128" s="192"/>
      <c r="M128" s="197"/>
      <c r="N128" s="198"/>
      <c r="O128" s="198"/>
      <c r="P128" s="198"/>
      <c r="Q128" s="198"/>
      <c r="R128" s="198"/>
      <c r="S128" s="198"/>
      <c r="T128" s="19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3" t="s">
        <v>160</v>
      </c>
      <c r="AU128" s="193" t="s">
        <v>158</v>
      </c>
      <c r="AV128" s="14" t="s">
        <v>158</v>
      </c>
      <c r="AW128" s="14" t="s">
        <v>32</v>
      </c>
      <c r="AX128" s="14" t="s">
        <v>77</v>
      </c>
      <c r="AY128" s="193" t="s">
        <v>150</v>
      </c>
    </row>
    <row r="129" s="13" customFormat="1">
      <c r="A129" s="13"/>
      <c r="B129" s="184"/>
      <c r="C129" s="13"/>
      <c r="D129" s="185" t="s">
        <v>160</v>
      </c>
      <c r="E129" s="186" t="s">
        <v>1</v>
      </c>
      <c r="F129" s="187" t="s">
        <v>2054</v>
      </c>
      <c r="G129" s="13"/>
      <c r="H129" s="186" t="s">
        <v>1</v>
      </c>
      <c r="I129" s="188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160</v>
      </c>
      <c r="AU129" s="186" t="s">
        <v>158</v>
      </c>
      <c r="AV129" s="13" t="s">
        <v>85</v>
      </c>
      <c r="AW129" s="13" t="s">
        <v>32</v>
      </c>
      <c r="AX129" s="13" t="s">
        <v>77</v>
      </c>
      <c r="AY129" s="186" t="s">
        <v>150</v>
      </c>
    </row>
    <row r="130" s="14" customFormat="1">
      <c r="A130" s="14"/>
      <c r="B130" s="192"/>
      <c r="C130" s="14"/>
      <c r="D130" s="185" t="s">
        <v>160</v>
      </c>
      <c r="E130" s="193" t="s">
        <v>1</v>
      </c>
      <c r="F130" s="194" t="s">
        <v>794</v>
      </c>
      <c r="G130" s="14"/>
      <c r="H130" s="195">
        <v>115</v>
      </c>
      <c r="I130" s="196"/>
      <c r="J130" s="14"/>
      <c r="K130" s="14"/>
      <c r="L130" s="192"/>
      <c r="M130" s="197"/>
      <c r="N130" s="198"/>
      <c r="O130" s="198"/>
      <c r="P130" s="198"/>
      <c r="Q130" s="198"/>
      <c r="R130" s="198"/>
      <c r="S130" s="198"/>
      <c r="T130" s="19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3" t="s">
        <v>160</v>
      </c>
      <c r="AU130" s="193" t="s">
        <v>158</v>
      </c>
      <c r="AV130" s="14" t="s">
        <v>158</v>
      </c>
      <c r="AW130" s="14" t="s">
        <v>32</v>
      </c>
      <c r="AX130" s="14" t="s">
        <v>77</v>
      </c>
      <c r="AY130" s="193" t="s">
        <v>150</v>
      </c>
    </row>
    <row r="131" s="15" customFormat="1">
      <c r="A131" s="15"/>
      <c r="B131" s="200"/>
      <c r="C131" s="15"/>
      <c r="D131" s="185" t="s">
        <v>160</v>
      </c>
      <c r="E131" s="201" t="s">
        <v>1</v>
      </c>
      <c r="F131" s="202" t="s">
        <v>163</v>
      </c>
      <c r="G131" s="15"/>
      <c r="H131" s="203">
        <v>153</v>
      </c>
      <c r="I131" s="204"/>
      <c r="J131" s="15"/>
      <c r="K131" s="15"/>
      <c r="L131" s="200"/>
      <c r="M131" s="205"/>
      <c r="N131" s="206"/>
      <c r="O131" s="206"/>
      <c r="P131" s="206"/>
      <c r="Q131" s="206"/>
      <c r="R131" s="206"/>
      <c r="S131" s="206"/>
      <c r="T131" s="20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01" t="s">
        <v>160</v>
      </c>
      <c r="AU131" s="201" t="s">
        <v>158</v>
      </c>
      <c r="AV131" s="15" t="s">
        <v>157</v>
      </c>
      <c r="AW131" s="15" t="s">
        <v>32</v>
      </c>
      <c r="AX131" s="15" t="s">
        <v>85</v>
      </c>
      <c r="AY131" s="201" t="s">
        <v>150</v>
      </c>
    </row>
    <row r="132" s="2" customFormat="1" ht="37.8" customHeight="1">
      <c r="A132" s="37"/>
      <c r="B132" s="170"/>
      <c r="C132" s="171" t="s">
        <v>173</v>
      </c>
      <c r="D132" s="171" t="s">
        <v>152</v>
      </c>
      <c r="E132" s="172" t="s">
        <v>2055</v>
      </c>
      <c r="F132" s="173" t="s">
        <v>2056</v>
      </c>
      <c r="G132" s="174" t="s">
        <v>448</v>
      </c>
      <c r="H132" s="175">
        <v>45</v>
      </c>
      <c r="I132" s="176"/>
      <c r="J132" s="177">
        <f>ROUND(I132*H132,2)</f>
        <v>0</v>
      </c>
      <c r="K132" s="173" t="s">
        <v>156</v>
      </c>
      <c r="L132" s="38"/>
      <c r="M132" s="178" t="s">
        <v>1</v>
      </c>
      <c r="N132" s="179" t="s">
        <v>43</v>
      </c>
      <c r="O132" s="76"/>
      <c r="P132" s="180">
        <f>O132*H132</f>
        <v>0</v>
      </c>
      <c r="Q132" s="180">
        <v>0.00161</v>
      </c>
      <c r="R132" s="180">
        <f>Q132*H132</f>
        <v>0.07245</v>
      </c>
      <c r="S132" s="180">
        <v>0</v>
      </c>
      <c r="T132" s="18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2" t="s">
        <v>243</v>
      </c>
      <c r="AT132" s="182" t="s">
        <v>152</v>
      </c>
      <c r="AU132" s="182" t="s">
        <v>158</v>
      </c>
      <c r="AY132" s="18" t="s">
        <v>150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158</v>
      </c>
      <c r="BK132" s="183">
        <f>ROUND(I132*H132,2)</f>
        <v>0</v>
      </c>
      <c r="BL132" s="18" t="s">
        <v>243</v>
      </c>
      <c r="BM132" s="182" t="s">
        <v>2057</v>
      </c>
    </row>
    <row r="133" s="2" customFormat="1" ht="33" customHeight="1">
      <c r="A133" s="37"/>
      <c r="B133" s="170"/>
      <c r="C133" s="171" t="s">
        <v>157</v>
      </c>
      <c r="D133" s="171" t="s">
        <v>152</v>
      </c>
      <c r="E133" s="172" t="s">
        <v>2058</v>
      </c>
      <c r="F133" s="173" t="s">
        <v>2059</v>
      </c>
      <c r="G133" s="174" t="s">
        <v>448</v>
      </c>
      <c r="H133" s="175">
        <v>153</v>
      </c>
      <c r="I133" s="176"/>
      <c r="J133" s="177">
        <f>ROUND(I133*H133,2)</f>
        <v>0</v>
      </c>
      <c r="K133" s="173" t="s">
        <v>156</v>
      </c>
      <c r="L133" s="38"/>
      <c r="M133" s="178" t="s">
        <v>1</v>
      </c>
      <c r="N133" s="179" t="s">
        <v>43</v>
      </c>
      <c r="O133" s="76"/>
      <c r="P133" s="180">
        <f>O133*H133</f>
        <v>0</v>
      </c>
      <c r="Q133" s="180">
        <v>0.0007</v>
      </c>
      <c r="R133" s="180">
        <f>Q133*H133</f>
        <v>0.10710000000000002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243</v>
      </c>
      <c r="AT133" s="182" t="s">
        <v>152</v>
      </c>
      <c r="AU133" s="182" t="s">
        <v>158</v>
      </c>
      <c r="AY133" s="18" t="s">
        <v>150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158</v>
      </c>
      <c r="BK133" s="183">
        <f>ROUND(I133*H133,2)</f>
        <v>0</v>
      </c>
      <c r="BL133" s="18" t="s">
        <v>243</v>
      </c>
      <c r="BM133" s="182" t="s">
        <v>2060</v>
      </c>
    </row>
    <row r="134" s="2" customFormat="1" ht="24.15" customHeight="1">
      <c r="A134" s="37"/>
      <c r="B134" s="170"/>
      <c r="C134" s="171" t="s">
        <v>188</v>
      </c>
      <c r="D134" s="171" t="s">
        <v>152</v>
      </c>
      <c r="E134" s="172" t="s">
        <v>2061</v>
      </c>
      <c r="F134" s="173" t="s">
        <v>2062</v>
      </c>
      <c r="G134" s="174" t="s">
        <v>350</v>
      </c>
      <c r="H134" s="175">
        <v>13</v>
      </c>
      <c r="I134" s="176"/>
      <c r="J134" s="177">
        <f>ROUND(I134*H134,2)</f>
        <v>0</v>
      </c>
      <c r="K134" s="173" t="s">
        <v>156</v>
      </c>
      <c r="L134" s="38"/>
      <c r="M134" s="178" t="s">
        <v>1</v>
      </c>
      <c r="N134" s="179" t="s">
        <v>43</v>
      </c>
      <c r="O134" s="76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2" t="s">
        <v>243</v>
      </c>
      <c r="AT134" s="182" t="s">
        <v>152</v>
      </c>
      <c r="AU134" s="182" t="s">
        <v>158</v>
      </c>
      <c r="AY134" s="18" t="s">
        <v>150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158</v>
      </c>
      <c r="BK134" s="183">
        <f>ROUND(I134*H134,2)</f>
        <v>0</v>
      </c>
      <c r="BL134" s="18" t="s">
        <v>243</v>
      </c>
      <c r="BM134" s="182" t="s">
        <v>2063</v>
      </c>
    </row>
    <row r="135" s="2" customFormat="1" ht="24.15" customHeight="1">
      <c r="A135" s="37"/>
      <c r="B135" s="170"/>
      <c r="C135" s="208" t="s">
        <v>192</v>
      </c>
      <c r="D135" s="208" t="s">
        <v>470</v>
      </c>
      <c r="E135" s="209" t="s">
        <v>2064</v>
      </c>
      <c r="F135" s="210" t="s">
        <v>2065</v>
      </c>
      <c r="G135" s="211" t="s">
        <v>350</v>
      </c>
      <c r="H135" s="212">
        <v>13</v>
      </c>
      <c r="I135" s="213"/>
      <c r="J135" s="214">
        <f>ROUND(I135*H135,2)</f>
        <v>0</v>
      </c>
      <c r="K135" s="210" t="s">
        <v>156</v>
      </c>
      <c r="L135" s="215"/>
      <c r="M135" s="216" t="s">
        <v>1</v>
      </c>
      <c r="N135" s="217" t="s">
        <v>43</v>
      </c>
      <c r="O135" s="76"/>
      <c r="P135" s="180">
        <f>O135*H135</f>
        <v>0</v>
      </c>
      <c r="Q135" s="180">
        <v>0.029000000000000004</v>
      </c>
      <c r="R135" s="180">
        <f>Q135*H135</f>
        <v>0.377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342</v>
      </c>
      <c r="AT135" s="182" t="s">
        <v>470</v>
      </c>
      <c r="AU135" s="182" t="s">
        <v>158</v>
      </c>
      <c r="AY135" s="18" t="s">
        <v>150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158</v>
      </c>
      <c r="BK135" s="183">
        <f>ROUND(I135*H135,2)</f>
        <v>0</v>
      </c>
      <c r="BL135" s="18" t="s">
        <v>243</v>
      </c>
      <c r="BM135" s="182" t="s">
        <v>2066</v>
      </c>
    </row>
    <row r="136" s="2" customFormat="1" ht="24.15" customHeight="1">
      <c r="A136" s="37"/>
      <c r="B136" s="170"/>
      <c r="C136" s="171" t="s">
        <v>198</v>
      </c>
      <c r="D136" s="171" t="s">
        <v>152</v>
      </c>
      <c r="E136" s="172" t="s">
        <v>2067</v>
      </c>
      <c r="F136" s="173" t="s">
        <v>2068</v>
      </c>
      <c r="G136" s="174" t="s">
        <v>350</v>
      </c>
      <c r="H136" s="175">
        <v>13</v>
      </c>
      <c r="I136" s="176"/>
      <c r="J136" s="177">
        <f>ROUND(I136*H136,2)</f>
        <v>0</v>
      </c>
      <c r="K136" s="173" t="s">
        <v>156</v>
      </c>
      <c r="L136" s="38"/>
      <c r="M136" s="178" t="s">
        <v>1</v>
      </c>
      <c r="N136" s="179" t="s">
        <v>43</v>
      </c>
      <c r="O136" s="76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243</v>
      </c>
      <c r="AT136" s="182" t="s">
        <v>152</v>
      </c>
      <c r="AU136" s="182" t="s">
        <v>158</v>
      </c>
      <c r="AY136" s="18" t="s">
        <v>150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158</v>
      </c>
      <c r="BK136" s="183">
        <f>ROUND(I136*H136,2)</f>
        <v>0</v>
      </c>
      <c r="BL136" s="18" t="s">
        <v>243</v>
      </c>
      <c r="BM136" s="182" t="s">
        <v>2069</v>
      </c>
    </row>
    <row r="137" s="2" customFormat="1" ht="33" customHeight="1">
      <c r="A137" s="37"/>
      <c r="B137" s="170"/>
      <c r="C137" s="208" t="s">
        <v>203</v>
      </c>
      <c r="D137" s="208" t="s">
        <v>470</v>
      </c>
      <c r="E137" s="209" t="s">
        <v>2070</v>
      </c>
      <c r="F137" s="210" t="s">
        <v>2071</v>
      </c>
      <c r="G137" s="211" t="s">
        <v>350</v>
      </c>
      <c r="H137" s="212">
        <v>13</v>
      </c>
      <c r="I137" s="213"/>
      <c r="J137" s="214">
        <f>ROUND(I137*H137,2)</f>
        <v>0</v>
      </c>
      <c r="K137" s="210" t="s">
        <v>156</v>
      </c>
      <c r="L137" s="215"/>
      <c r="M137" s="216" t="s">
        <v>1</v>
      </c>
      <c r="N137" s="217" t="s">
        <v>43</v>
      </c>
      <c r="O137" s="76"/>
      <c r="P137" s="180">
        <f>O137*H137</f>
        <v>0</v>
      </c>
      <c r="Q137" s="180">
        <v>0.05</v>
      </c>
      <c r="R137" s="180">
        <f>Q137*H137</f>
        <v>0.65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342</v>
      </c>
      <c r="AT137" s="182" t="s">
        <v>470</v>
      </c>
      <c r="AU137" s="182" t="s">
        <v>158</v>
      </c>
      <c r="AY137" s="18" t="s">
        <v>150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158</v>
      </c>
      <c r="BK137" s="183">
        <f>ROUND(I137*H137,2)</f>
        <v>0</v>
      </c>
      <c r="BL137" s="18" t="s">
        <v>243</v>
      </c>
      <c r="BM137" s="182" t="s">
        <v>2072</v>
      </c>
    </row>
    <row r="138" s="2" customFormat="1" ht="16.5" customHeight="1">
      <c r="A138" s="37"/>
      <c r="B138" s="170"/>
      <c r="C138" s="171" t="s">
        <v>207</v>
      </c>
      <c r="D138" s="171" t="s">
        <v>152</v>
      </c>
      <c r="E138" s="172" t="s">
        <v>2073</v>
      </c>
      <c r="F138" s="173" t="s">
        <v>2074</v>
      </c>
      <c r="G138" s="174" t="s">
        <v>350</v>
      </c>
      <c r="H138" s="175">
        <v>13</v>
      </c>
      <c r="I138" s="176"/>
      <c r="J138" s="177">
        <f>ROUND(I138*H138,2)</f>
        <v>0</v>
      </c>
      <c r="K138" s="173" t="s">
        <v>1</v>
      </c>
      <c r="L138" s="38"/>
      <c r="M138" s="178" t="s">
        <v>1</v>
      </c>
      <c r="N138" s="179" t="s">
        <v>43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243</v>
      </c>
      <c r="AT138" s="182" t="s">
        <v>152</v>
      </c>
      <c r="AU138" s="182" t="s">
        <v>158</v>
      </c>
      <c r="AY138" s="18" t="s">
        <v>150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158</v>
      </c>
      <c r="BK138" s="183">
        <f>ROUND(I138*H138,2)</f>
        <v>0</v>
      </c>
      <c r="BL138" s="18" t="s">
        <v>243</v>
      </c>
      <c r="BM138" s="182" t="s">
        <v>2075</v>
      </c>
    </row>
    <row r="139" s="2" customFormat="1" ht="16.5" customHeight="1">
      <c r="A139" s="37"/>
      <c r="B139" s="170"/>
      <c r="C139" s="171" t="s">
        <v>213</v>
      </c>
      <c r="D139" s="171" t="s">
        <v>152</v>
      </c>
      <c r="E139" s="172" t="s">
        <v>2076</v>
      </c>
      <c r="F139" s="173" t="s">
        <v>2077</v>
      </c>
      <c r="G139" s="174" t="s">
        <v>350</v>
      </c>
      <c r="H139" s="175">
        <v>1</v>
      </c>
      <c r="I139" s="176"/>
      <c r="J139" s="177">
        <f>ROUND(I139*H139,2)</f>
        <v>0</v>
      </c>
      <c r="K139" s="173" t="s">
        <v>1</v>
      </c>
      <c r="L139" s="38"/>
      <c r="M139" s="178" t="s">
        <v>1</v>
      </c>
      <c r="N139" s="179" t="s">
        <v>43</v>
      </c>
      <c r="O139" s="76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243</v>
      </c>
      <c r="AT139" s="182" t="s">
        <v>152</v>
      </c>
      <c r="AU139" s="182" t="s">
        <v>158</v>
      </c>
      <c r="AY139" s="18" t="s">
        <v>150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158</v>
      </c>
      <c r="BK139" s="183">
        <f>ROUND(I139*H139,2)</f>
        <v>0</v>
      </c>
      <c r="BL139" s="18" t="s">
        <v>243</v>
      </c>
      <c r="BM139" s="182" t="s">
        <v>2078</v>
      </c>
    </row>
    <row r="140" s="2" customFormat="1" ht="16.5" customHeight="1">
      <c r="A140" s="37"/>
      <c r="B140" s="170"/>
      <c r="C140" s="171" t="s">
        <v>217</v>
      </c>
      <c r="D140" s="171" t="s">
        <v>152</v>
      </c>
      <c r="E140" s="172" t="s">
        <v>2079</v>
      </c>
      <c r="F140" s="173" t="s">
        <v>2080</v>
      </c>
      <c r="G140" s="174" t="s">
        <v>350</v>
      </c>
      <c r="H140" s="175">
        <v>1</v>
      </c>
      <c r="I140" s="176"/>
      <c r="J140" s="177">
        <f>ROUND(I140*H140,2)</f>
        <v>0</v>
      </c>
      <c r="K140" s="173" t="s">
        <v>1</v>
      </c>
      <c r="L140" s="38"/>
      <c r="M140" s="178" t="s">
        <v>1</v>
      </c>
      <c r="N140" s="179" t="s">
        <v>43</v>
      </c>
      <c r="O140" s="76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2" t="s">
        <v>243</v>
      </c>
      <c r="AT140" s="182" t="s">
        <v>152</v>
      </c>
      <c r="AU140" s="182" t="s">
        <v>158</v>
      </c>
      <c r="AY140" s="18" t="s">
        <v>150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158</v>
      </c>
      <c r="BK140" s="183">
        <f>ROUND(I140*H140,2)</f>
        <v>0</v>
      </c>
      <c r="BL140" s="18" t="s">
        <v>243</v>
      </c>
      <c r="BM140" s="182" t="s">
        <v>2081</v>
      </c>
    </row>
    <row r="141" s="2" customFormat="1" ht="16.5" customHeight="1">
      <c r="A141" s="37"/>
      <c r="B141" s="170"/>
      <c r="C141" s="171" t="s">
        <v>8</v>
      </c>
      <c r="D141" s="171" t="s">
        <v>152</v>
      </c>
      <c r="E141" s="172" t="s">
        <v>2082</v>
      </c>
      <c r="F141" s="173" t="s">
        <v>2083</v>
      </c>
      <c r="G141" s="174" t="s">
        <v>350</v>
      </c>
      <c r="H141" s="175">
        <v>12</v>
      </c>
      <c r="I141" s="176"/>
      <c r="J141" s="177">
        <f>ROUND(I141*H141,2)</f>
        <v>0</v>
      </c>
      <c r="K141" s="173" t="s">
        <v>1</v>
      </c>
      <c r="L141" s="38"/>
      <c r="M141" s="178" t="s">
        <v>1</v>
      </c>
      <c r="N141" s="179" t="s">
        <v>43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243</v>
      </c>
      <c r="AT141" s="182" t="s">
        <v>152</v>
      </c>
      <c r="AU141" s="182" t="s">
        <v>158</v>
      </c>
      <c r="AY141" s="18" t="s">
        <v>150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158</v>
      </c>
      <c r="BK141" s="183">
        <f>ROUND(I141*H141,2)</f>
        <v>0</v>
      </c>
      <c r="BL141" s="18" t="s">
        <v>243</v>
      </c>
      <c r="BM141" s="182" t="s">
        <v>2084</v>
      </c>
    </row>
    <row r="142" s="2" customFormat="1" ht="16.5" customHeight="1">
      <c r="A142" s="37"/>
      <c r="B142" s="170"/>
      <c r="C142" s="171" t="s">
        <v>227</v>
      </c>
      <c r="D142" s="171" t="s">
        <v>152</v>
      </c>
      <c r="E142" s="172" t="s">
        <v>2085</v>
      </c>
      <c r="F142" s="173" t="s">
        <v>2086</v>
      </c>
      <c r="G142" s="174" t="s">
        <v>350</v>
      </c>
      <c r="H142" s="175">
        <v>17</v>
      </c>
      <c r="I142" s="176"/>
      <c r="J142" s="177">
        <f>ROUND(I142*H142,2)</f>
        <v>0</v>
      </c>
      <c r="K142" s="173" t="s">
        <v>1</v>
      </c>
      <c r="L142" s="38"/>
      <c r="M142" s="178" t="s">
        <v>1</v>
      </c>
      <c r="N142" s="179" t="s">
        <v>43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243</v>
      </c>
      <c r="AT142" s="182" t="s">
        <v>152</v>
      </c>
      <c r="AU142" s="182" t="s">
        <v>158</v>
      </c>
      <c r="AY142" s="18" t="s">
        <v>150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158</v>
      </c>
      <c r="BK142" s="183">
        <f>ROUND(I142*H142,2)</f>
        <v>0</v>
      </c>
      <c r="BL142" s="18" t="s">
        <v>243</v>
      </c>
      <c r="BM142" s="182" t="s">
        <v>2087</v>
      </c>
    </row>
    <row r="143" s="2" customFormat="1" ht="16.5" customHeight="1">
      <c r="A143" s="37"/>
      <c r="B143" s="170"/>
      <c r="C143" s="171" t="s">
        <v>233</v>
      </c>
      <c r="D143" s="171" t="s">
        <v>152</v>
      </c>
      <c r="E143" s="172" t="s">
        <v>2088</v>
      </c>
      <c r="F143" s="173" t="s">
        <v>2089</v>
      </c>
      <c r="G143" s="174" t="s">
        <v>350</v>
      </c>
      <c r="H143" s="175">
        <v>15</v>
      </c>
      <c r="I143" s="176"/>
      <c r="J143" s="177">
        <f>ROUND(I143*H143,2)</f>
        <v>0</v>
      </c>
      <c r="K143" s="173" t="s">
        <v>1</v>
      </c>
      <c r="L143" s="38"/>
      <c r="M143" s="178" t="s">
        <v>1</v>
      </c>
      <c r="N143" s="179" t="s">
        <v>43</v>
      </c>
      <c r="O143" s="76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243</v>
      </c>
      <c r="AT143" s="182" t="s">
        <v>152</v>
      </c>
      <c r="AU143" s="182" t="s">
        <v>158</v>
      </c>
      <c r="AY143" s="18" t="s">
        <v>150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158</v>
      </c>
      <c r="BK143" s="183">
        <f>ROUND(I143*H143,2)</f>
        <v>0</v>
      </c>
      <c r="BL143" s="18" t="s">
        <v>243</v>
      </c>
      <c r="BM143" s="182" t="s">
        <v>2090</v>
      </c>
    </row>
    <row r="144" s="2" customFormat="1" ht="24.15" customHeight="1">
      <c r="A144" s="37"/>
      <c r="B144" s="170"/>
      <c r="C144" s="171" t="s">
        <v>238</v>
      </c>
      <c r="D144" s="171" t="s">
        <v>152</v>
      </c>
      <c r="E144" s="172" t="s">
        <v>2091</v>
      </c>
      <c r="F144" s="173" t="s">
        <v>2092</v>
      </c>
      <c r="G144" s="174" t="s">
        <v>210</v>
      </c>
      <c r="H144" s="175">
        <v>2.563</v>
      </c>
      <c r="I144" s="176"/>
      <c r="J144" s="177">
        <f>ROUND(I144*H144,2)</f>
        <v>0</v>
      </c>
      <c r="K144" s="173" t="s">
        <v>156</v>
      </c>
      <c r="L144" s="38"/>
      <c r="M144" s="178" t="s">
        <v>1</v>
      </c>
      <c r="N144" s="179" t="s">
        <v>43</v>
      </c>
      <c r="O144" s="76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243</v>
      </c>
      <c r="AT144" s="182" t="s">
        <v>152</v>
      </c>
      <c r="AU144" s="182" t="s">
        <v>158</v>
      </c>
      <c r="AY144" s="18" t="s">
        <v>150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158</v>
      </c>
      <c r="BK144" s="183">
        <f>ROUND(I144*H144,2)</f>
        <v>0</v>
      </c>
      <c r="BL144" s="18" t="s">
        <v>243</v>
      </c>
      <c r="BM144" s="182" t="s">
        <v>2093</v>
      </c>
    </row>
    <row r="145" s="12" customFormat="1" ht="25.92" customHeight="1">
      <c r="A145" s="12"/>
      <c r="B145" s="157"/>
      <c r="C145" s="12"/>
      <c r="D145" s="158" t="s">
        <v>76</v>
      </c>
      <c r="E145" s="159" t="s">
        <v>1585</v>
      </c>
      <c r="F145" s="159" t="s">
        <v>1586</v>
      </c>
      <c r="G145" s="12"/>
      <c r="H145" s="12"/>
      <c r="I145" s="160"/>
      <c r="J145" s="161">
        <f>BK145</f>
        <v>0</v>
      </c>
      <c r="K145" s="12"/>
      <c r="L145" s="157"/>
      <c r="M145" s="162"/>
      <c r="N145" s="163"/>
      <c r="O145" s="163"/>
      <c r="P145" s="164">
        <f>SUM(P146:P147)</f>
        <v>0</v>
      </c>
      <c r="Q145" s="163"/>
      <c r="R145" s="164">
        <f>SUM(R146:R147)</f>
        <v>0</v>
      </c>
      <c r="S145" s="163"/>
      <c r="T145" s="165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8" t="s">
        <v>157</v>
      </c>
      <c r="AT145" s="166" t="s">
        <v>76</v>
      </c>
      <c r="AU145" s="166" t="s">
        <v>77</v>
      </c>
      <c r="AY145" s="158" t="s">
        <v>150</v>
      </c>
      <c r="BK145" s="167">
        <f>SUM(BK146:BK147)</f>
        <v>0</v>
      </c>
    </row>
    <row r="146" s="2" customFormat="1" ht="21.75" customHeight="1">
      <c r="A146" s="37"/>
      <c r="B146" s="170"/>
      <c r="C146" s="171" t="s">
        <v>243</v>
      </c>
      <c r="D146" s="171" t="s">
        <v>152</v>
      </c>
      <c r="E146" s="172" t="s">
        <v>1818</v>
      </c>
      <c r="F146" s="173" t="s">
        <v>1819</v>
      </c>
      <c r="G146" s="174" t="s">
        <v>1590</v>
      </c>
      <c r="H146" s="175">
        <v>75</v>
      </c>
      <c r="I146" s="176"/>
      <c r="J146" s="177">
        <f>ROUND(I146*H146,2)</f>
        <v>0</v>
      </c>
      <c r="K146" s="173" t="s">
        <v>156</v>
      </c>
      <c r="L146" s="38"/>
      <c r="M146" s="178" t="s">
        <v>1</v>
      </c>
      <c r="N146" s="179" t="s">
        <v>43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1591</v>
      </c>
      <c r="AT146" s="182" t="s">
        <v>152</v>
      </c>
      <c r="AU146" s="182" t="s">
        <v>85</v>
      </c>
      <c r="AY146" s="18" t="s">
        <v>150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158</v>
      </c>
      <c r="BK146" s="183">
        <f>ROUND(I146*H146,2)</f>
        <v>0</v>
      </c>
      <c r="BL146" s="18" t="s">
        <v>1591</v>
      </c>
      <c r="BM146" s="182" t="s">
        <v>2094</v>
      </c>
    </row>
    <row r="147" s="2" customFormat="1" ht="24.15" customHeight="1">
      <c r="A147" s="37"/>
      <c r="B147" s="170"/>
      <c r="C147" s="171" t="s">
        <v>248</v>
      </c>
      <c r="D147" s="171" t="s">
        <v>152</v>
      </c>
      <c r="E147" s="172" t="s">
        <v>2095</v>
      </c>
      <c r="F147" s="173" t="s">
        <v>2096</v>
      </c>
      <c r="G147" s="174" t="s">
        <v>1590</v>
      </c>
      <c r="H147" s="175">
        <v>20</v>
      </c>
      <c r="I147" s="176"/>
      <c r="J147" s="177">
        <f>ROUND(I147*H147,2)</f>
        <v>0</v>
      </c>
      <c r="K147" s="173" t="s">
        <v>156</v>
      </c>
      <c r="L147" s="38"/>
      <c r="M147" s="227" t="s">
        <v>1</v>
      </c>
      <c r="N147" s="228" t="s">
        <v>43</v>
      </c>
      <c r="O147" s="224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1591</v>
      </c>
      <c r="AT147" s="182" t="s">
        <v>152</v>
      </c>
      <c r="AU147" s="182" t="s">
        <v>85</v>
      </c>
      <c r="AY147" s="18" t="s">
        <v>150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158</v>
      </c>
      <c r="BK147" s="183">
        <f>ROUND(I147*H147,2)</f>
        <v>0</v>
      </c>
      <c r="BL147" s="18" t="s">
        <v>1591</v>
      </c>
      <c r="BM147" s="182" t="s">
        <v>2097</v>
      </c>
    </row>
    <row r="148" s="2" customFormat="1" ht="6.96" customHeight="1">
      <c r="A148" s="37"/>
      <c r="B148" s="59"/>
      <c r="C148" s="60"/>
      <c r="D148" s="60"/>
      <c r="E148" s="60"/>
      <c r="F148" s="60"/>
      <c r="G148" s="60"/>
      <c r="H148" s="60"/>
      <c r="I148" s="60"/>
      <c r="J148" s="60"/>
      <c r="K148" s="60"/>
      <c r="L148" s="38"/>
      <c r="M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BD Hodonícké svahy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2098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17. 2. 2025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34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ROUND(J122,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ROUND((SUM(BE122:BE157)),  2)</f>
        <v>0</v>
      </c>
      <c r="G33" s="37"/>
      <c r="H33" s="37"/>
      <c r="I33" s="127">
        <v>0.21</v>
      </c>
      <c r="J33" s="126">
        <f>ROUND(((SUM(BE122:BE157))*I33),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ROUND((SUM(BF122:BF157)),  2)</f>
        <v>0</v>
      </c>
      <c r="G34" s="37"/>
      <c r="H34" s="37"/>
      <c r="I34" s="127">
        <v>0.12</v>
      </c>
      <c r="J34" s="126">
        <f>ROUND(((SUM(BF122:BF157))*I34),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ROUND((SUM(BG122:BG157)),  2)</f>
        <v>0</v>
      </c>
      <c r="G35" s="37"/>
      <c r="H35" s="37"/>
      <c r="I35" s="127">
        <v>0.21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ROUND((SUM(BH122:BH157)),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ROUND((SUM(BI122:BI157)),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BD Hodonícké svahy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05 - ÚT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ul. Panská, ul. Polní, Hodonice, okr. Znojmo</v>
      </c>
      <c r="G89" s="37"/>
      <c r="H89" s="37"/>
      <c r="I89" s="31" t="s">
        <v>22</v>
      </c>
      <c r="J89" s="68" t="str">
        <f>IF(J12="","",J12)</f>
        <v>17. 2. 2025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ADZ Investment s.r.o., Sokolova 408/1c, Horní Herš</v>
      </c>
      <c r="G91" s="37"/>
      <c r="H91" s="37"/>
      <c r="I91" s="31" t="s">
        <v>30</v>
      </c>
      <c r="J91" s="35" t="str">
        <f>E21</f>
        <v>Atelier 99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Jan Petr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107</v>
      </c>
      <c r="D94" s="128"/>
      <c r="E94" s="128"/>
      <c r="F94" s="128"/>
      <c r="G94" s="128"/>
      <c r="H94" s="128"/>
      <c r="I94" s="128"/>
      <c r="J94" s="137" t="s">
        <v>108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109</v>
      </c>
      <c r="D96" s="37"/>
      <c r="E96" s="37"/>
      <c r="F96" s="37"/>
      <c r="G96" s="37"/>
      <c r="H96" s="37"/>
      <c r="I96" s="37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110</v>
      </c>
    </row>
    <row r="97" s="9" customFormat="1" ht="24.96" customHeight="1">
      <c r="A97" s="9"/>
      <c r="B97" s="139"/>
      <c r="C97" s="9"/>
      <c r="D97" s="140" t="s">
        <v>119</v>
      </c>
      <c r="E97" s="141"/>
      <c r="F97" s="141"/>
      <c r="G97" s="141"/>
      <c r="H97" s="141"/>
      <c r="I97" s="141"/>
      <c r="J97" s="142">
        <f>J123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2099</v>
      </c>
      <c r="E98" s="145"/>
      <c r="F98" s="145"/>
      <c r="G98" s="145"/>
      <c r="H98" s="145"/>
      <c r="I98" s="145"/>
      <c r="J98" s="146">
        <f>J124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2100</v>
      </c>
      <c r="E99" s="145"/>
      <c r="F99" s="145"/>
      <c r="G99" s="145"/>
      <c r="H99" s="145"/>
      <c r="I99" s="145"/>
      <c r="J99" s="146">
        <f>J132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2101</v>
      </c>
      <c r="E100" s="145"/>
      <c r="F100" s="145"/>
      <c r="G100" s="145"/>
      <c r="H100" s="145"/>
      <c r="I100" s="145"/>
      <c r="J100" s="146">
        <f>J139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2102</v>
      </c>
      <c r="E101" s="145"/>
      <c r="F101" s="145"/>
      <c r="G101" s="145"/>
      <c r="H101" s="145"/>
      <c r="I101" s="145"/>
      <c r="J101" s="146">
        <f>J142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134</v>
      </c>
      <c r="E102" s="141"/>
      <c r="F102" s="141"/>
      <c r="G102" s="141"/>
      <c r="H102" s="141"/>
      <c r="I102" s="141"/>
      <c r="J102" s="142">
        <f>J155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135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0" t="str">
        <f>E7</f>
        <v>BD Hodonícké svahy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104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>05 - ÚT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F12</f>
        <v>ul. Panská, ul. Polní, Hodonice, okr. Znojmo</v>
      </c>
      <c r="G116" s="37"/>
      <c r="H116" s="37"/>
      <c r="I116" s="31" t="s">
        <v>22</v>
      </c>
      <c r="J116" s="68" t="str">
        <f>IF(J12="","",J12)</f>
        <v>17. 2. 2025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E15</f>
        <v>ADZ Investment s.r.o., Sokolova 408/1c, Horní Herš</v>
      </c>
      <c r="G118" s="37"/>
      <c r="H118" s="37"/>
      <c r="I118" s="31" t="s">
        <v>30</v>
      </c>
      <c r="J118" s="35" t="str">
        <f>E21</f>
        <v>Atelier 99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IF(E18="","",E18)</f>
        <v>Vyplň údaj</v>
      </c>
      <c r="G119" s="37"/>
      <c r="H119" s="37"/>
      <c r="I119" s="31" t="s">
        <v>33</v>
      </c>
      <c r="J119" s="35" t="str">
        <f>E24</f>
        <v>Jan Petr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7"/>
      <c r="B121" s="148"/>
      <c r="C121" s="149" t="s">
        <v>136</v>
      </c>
      <c r="D121" s="150" t="s">
        <v>62</v>
      </c>
      <c r="E121" s="150" t="s">
        <v>58</v>
      </c>
      <c r="F121" s="150" t="s">
        <v>59</v>
      </c>
      <c r="G121" s="150" t="s">
        <v>137</v>
      </c>
      <c r="H121" s="150" t="s">
        <v>138</v>
      </c>
      <c r="I121" s="150" t="s">
        <v>139</v>
      </c>
      <c r="J121" s="150" t="s">
        <v>108</v>
      </c>
      <c r="K121" s="151" t="s">
        <v>140</v>
      </c>
      <c r="L121" s="152"/>
      <c r="M121" s="85" t="s">
        <v>1</v>
      </c>
      <c r="N121" s="86" t="s">
        <v>41</v>
      </c>
      <c r="O121" s="86" t="s">
        <v>141</v>
      </c>
      <c r="P121" s="86" t="s">
        <v>142</v>
      </c>
      <c r="Q121" s="86" t="s">
        <v>143</v>
      </c>
      <c r="R121" s="86" t="s">
        <v>144</v>
      </c>
      <c r="S121" s="86" t="s">
        <v>145</v>
      </c>
      <c r="T121" s="87" t="s">
        <v>146</v>
      </c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</row>
    <row r="122" s="2" customFormat="1" ht="22.8" customHeight="1">
      <c r="A122" s="37"/>
      <c r="B122" s="38"/>
      <c r="C122" s="92" t="s">
        <v>147</v>
      </c>
      <c r="D122" s="37"/>
      <c r="E122" s="37"/>
      <c r="F122" s="37"/>
      <c r="G122" s="37"/>
      <c r="H122" s="37"/>
      <c r="I122" s="37"/>
      <c r="J122" s="153">
        <f>BK122</f>
        <v>0</v>
      </c>
      <c r="K122" s="37"/>
      <c r="L122" s="38"/>
      <c r="M122" s="88"/>
      <c r="N122" s="72"/>
      <c r="O122" s="89"/>
      <c r="P122" s="154">
        <f>P123+P155</f>
        <v>0</v>
      </c>
      <c r="Q122" s="89"/>
      <c r="R122" s="154">
        <f>R123+R155</f>
        <v>4.0226905</v>
      </c>
      <c r="S122" s="89"/>
      <c r="T122" s="155">
        <f>T123+T155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76</v>
      </c>
      <c r="AU122" s="18" t="s">
        <v>110</v>
      </c>
      <c r="BK122" s="156">
        <f>BK123+BK155</f>
        <v>0</v>
      </c>
    </row>
    <row r="123" s="12" customFormat="1" ht="25.92" customHeight="1">
      <c r="A123" s="12"/>
      <c r="B123" s="157"/>
      <c r="C123" s="12"/>
      <c r="D123" s="158" t="s">
        <v>76</v>
      </c>
      <c r="E123" s="159" t="s">
        <v>835</v>
      </c>
      <c r="F123" s="159" t="s">
        <v>836</v>
      </c>
      <c r="G123" s="12"/>
      <c r="H123" s="12"/>
      <c r="I123" s="160"/>
      <c r="J123" s="161">
        <f>BK123</f>
        <v>0</v>
      </c>
      <c r="K123" s="12"/>
      <c r="L123" s="157"/>
      <c r="M123" s="162"/>
      <c r="N123" s="163"/>
      <c r="O123" s="163"/>
      <c r="P123" s="164">
        <f>P124+P132+P139+P142</f>
        <v>0</v>
      </c>
      <c r="Q123" s="163"/>
      <c r="R123" s="164">
        <f>R124+R132+R139+R142</f>
        <v>4.0226905</v>
      </c>
      <c r="S123" s="163"/>
      <c r="T123" s="165">
        <f>T124+T132+T139+T142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8" t="s">
        <v>158</v>
      </c>
      <c r="AT123" s="166" t="s">
        <v>76</v>
      </c>
      <c r="AU123" s="166" t="s">
        <v>77</v>
      </c>
      <c r="AY123" s="158" t="s">
        <v>150</v>
      </c>
      <c r="BK123" s="167">
        <f>BK124+BK132+BK139+BK142</f>
        <v>0</v>
      </c>
    </row>
    <row r="124" s="12" customFormat="1" ht="22.8" customHeight="1">
      <c r="A124" s="12"/>
      <c r="B124" s="157"/>
      <c r="C124" s="12"/>
      <c r="D124" s="158" t="s">
        <v>76</v>
      </c>
      <c r="E124" s="168" t="s">
        <v>2103</v>
      </c>
      <c r="F124" s="168" t="s">
        <v>2104</v>
      </c>
      <c r="G124" s="12"/>
      <c r="H124" s="12"/>
      <c r="I124" s="160"/>
      <c r="J124" s="169">
        <f>BK124</f>
        <v>0</v>
      </c>
      <c r="K124" s="12"/>
      <c r="L124" s="157"/>
      <c r="M124" s="162"/>
      <c r="N124" s="163"/>
      <c r="O124" s="163"/>
      <c r="P124" s="164">
        <f>SUM(P125:P131)</f>
        <v>0</v>
      </c>
      <c r="Q124" s="163"/>
      <c r="R124" s="164">
        <f>SUM(R125:R131)</f>
        <v>2.2958100000000004</v>
      </c>
      <c r="S124" s="163"/>
      <c r="T124" s="165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8" t="s">
        <v>158</v>
      </c>
      <c r="AT124" s="166" t="s">
        <v>76</v>
      </c>
      <c r="AU124" s="166" t="s">
        <v>85</v>
      </c>
      <c r="AY124" s="158" t="s">
        <v>150</v>
      </c>
      <c r="BK124" s="167">
        <f>SUM(BK125:BK131)</f>
        <v>0</v>
      </c>
    </row>
    <row r="125" s="2" customFormat="1" ht="24.15" customHeight="1">
      <c r="A125" s="37"/>
      <c r="B125" s="170"/>
      <c r="C125" s="171" t="s">
        <v>85</v>
      </c>
      <c r="D125" s="171" t="s">
        <v>152</v>
      </c>
      <c r="E125" s="172" t="s">
        <v>2105</v>
      </c>
      <c r="F125" s="173" t="s">
        <v>2106</v>
      </c>
      <c r="G125" s="174" t="s">
        <v>246</v>
      </c>
      <c r="H125" s="175">
        <v>9</v>
      </c>
      <c r="I125" s="176"/>
      <c r="J125" s="177">
        <f>ROUND(I125*H125,2)</f>
        <v>0</v>
      </c>
      <c r="K125" s="173" t="s">
        <v>1</v>
      </c>
      <c r="L125" s="38"/>
      <c r="M125" s="178" t="s">
        <v>1</v>
      </c>
      <c r="N125" s="179" t="s">
        <v>43</v>
      </c>
      <c r="O125" s="76"/>
      <c r="P125" s="180">
        <f>O125*H125</f>
        <v>0</v>
      </c>
      <c r="Q125" s="180">
        <v>0.1322</v>
      </c>
      <c r="R125" s="180">
        <f>Q125*H125</f>
        <v>1.1898000000000002</v>
      </c>
      <c r="S125" s="180">
        <v>0</v>
      </c>
      <c r="T125" s="18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2" t="s">
        <v>243</v>
      </c>
      <c r="AT125" s="182" t="s">
        <v>152</v>
      </c>
      <c r="AU125" s="182" t="s">
        <v>158</v>
      </c>
      <c r="AY125" s="18" t="s">
        <v>150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158</v>
      </c>
      <c r="BK125" s="183">
        <f>ROUND(I125*H125,2)</f>
        <v>0</v>
      </c>
      <c r="BL125" s="18" t="s">
        <v>243</v>
      </c>
      <c r="BM125" s="182" t="s">
        <v>2107</v>
      </c>
    </row>
    <row r="126" s="2" customFormat="1" ht="24.15" customHeight="1">
      <c r="A126" s="37"/>
      <c r="B126" s="170"/>
      <c r="C126" s="171" t="s">
        <v>158</v>
      </c>
      <c r="D126" s="171" t="s">
        <v>152</v>
      </c>
      <c r="E126" s="172" t="s">
        <v>2108</v>
      </c>
      <c r="F126" s="173" t="s">
        <v>2109</v>
      </c>
      <c r="G126" s="174" t="s">
        <v>246</v>
      </c>
      <c r="H126" s="175">
        <v>2</v>
      </c>
      <c r="I126" s="176"/>
      <c r="J126" s="177">
        <f>ROUND(I126*H126,2)</f>
        <v>0</v>
      </c>
      <c r="K126" s="173" t="s">
        <v>1</v>
      </c>
      <c r="L126" s="38"/>
      <c r="M126" s="178" t="s">
        <v>1</v>
      </c>
      <c r="N126" s="179" t="s">
        <v>43</v>
      </c>
      <c r="O126" s="76"/>
      <c r="P126" s="180">
        <f>O126*H126</f>
        <v>0</v>
      </c>
      <c r="Q126" s="180">
        <v>0.1322</v>
      </c>
      <c r="R126" s="180">
        <f>Q126*H126</f>
        <v>0.2644</v>
      </c>
      <c r="S126" s="180">
        <v>0</v>
      </c>
      <c r="T126" s="18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2" t="s">
        <v>243</v>
      </c>
      <c r="AT126" s="182" t="s">
        <v>152</v>
      </c>
      <c r="AU126" s="182" t="s">
        <v>158</v>
      </c>
      <c r="AY126" s="18" t="s">
        <v>150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158</v>
      </c>
      <c r="BK126" s="183">
        <f>ROUND(I126*H126,2)</f>
        <v>0</v>
      </c>
      <c r="BL126" s="18" t="s">
        <v>243</v>
      </c>
      <c r="BM126" s="182" t="s">
        <v>2110</v>
      </c>
    </row>
    <row r="127" s="2" customFormat="1" ht="24.15" customHeight="1">
      <c r="A127" s="37"/>
      <c r="B127" s="170"/>
      <c r="C127" s="171" t="s">
        <v>173</v>
      </c>
      <c r="D127" s="171" t="s">
        <v>152</v>
      </c>
      <c r="E127" s="172" t="s">
        <v>2111</v>
      </c>
      <c r="F127" s="173" t="s">
        <v>2112</v>
      </c>
      <c r="G127" s="174" t="s">
        <v>246</v>
      </c>
      <c r="H127" s="175">
        <v>1</v>
      </c>
      <c r="I127" s="176"/>
      <c r="J127" s="177">
        <f>ROUND(I127*H127,2)</f>
        <v>0</v>
      </c>
      <c r="K127" s="173" t="s">
        <v>1</v>
      </c>
      <c r="L127" s="38"/>
      <c r="M127" s="178" t="s">
        <v>1</v>
      </c>
      <c r="N127" s="179" t="s">
        <v>43</v>
      </c>
      <c r="O127" s="76"/>
      <c r="P127" s="180">
        <f>O127*H127</f>
        <v>0</v>
      </c>
      <c r="Q127" s="180">
        <v>0.1322</v>
      </c>
      <c r="R127" s="180">
        <f>Q127*H127</f>
        <v>0.1322</v>
      </c>
      <c r="S127" s="180">
        <v>0</v>
      </c>
      <c r="T127" s="18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243</v>
      </c>
      <c r="AT127" s="182" t="s">
        <v>152</v>
      </c>
      <c r="AU127" s="182" t="s">
        <v>158</v>
      </c>
      <c r="AY127" s="18" t="s">
        <v>150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158</v>
      </c>
      <c r="BK127" s="183">
        <f>ROUND(I127*H127,2)</f>
        <v>0</v>
      </c>
      <c r="BL127" s="18" t="s">
        <v>243</v>
      </c>
      <c r="BM127" s="182" t="s">
        <v>2113</v>
      </c>
    </row>
    <row r="128" s="2" customFormat="1" ht="24.15" customHeight="1">
      <c r="A128" s="37"/>
      <c r="B128" s="170"/>
      <c r="C128" s="171" t="s">
        <v>157</v>
      </c>
      <c r="D128" s="171" t="s">
        <v>152</v>
      </c>
      <c r="E128" s="172" t="s">
        <v>2114</v>
      </c>
      <c r="F128" s="173" t="s">
        <v>2115</v>
      </c>
      <c r="G128" s="174" t="s">
        <v>246</v>
      </c>
      <c r="H128" s="175">
        <v>9</v>
      </c>
      <c r="I128" s="176"/>
      <c r="J128" s="177">
        <f>ROUND(I128*H128,2)</f>
        <v>0</v>
      </c>
      <c r="K128" s="173" t="s">
        <v>1</v>
      </c>
      <c r="L128" s="38"/>
      <c r="M128" s="178" t="s">
        <v>1</v>
      </c>
      <c r="N128" s="179" t="s">
        <v>43</v>
      </c>
      <c r="O128" s="76"/>
      <c r="P128" s="180">
        <f>O128*H128</f>
        <v>0</v>
      </c>
      <c r="Q128" s="180">
        <v>0.04173</v>
      </c>
      <c r="R128" s="180">
        <f>Q128*H128</f>
        <v>0.37557</v>
      </c>
      <c r="S128" s="180">
        <v>0</v>
      </c>
      <c r="T128" s="18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2" t="s">
        <v>243</v>
      </c>
      <c r="AT128" s="182" t="s">
        <v>152</v>
      </c>
      <c r="AU128" s="182" t="s">
        <v>158</v>
      </c>
      <c r="AY128" s="18" t="s">
        <v>150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158</v>
      </c>
      <c r="BK128" s="183">
        <f>ROUND(I128*H128,2)</f>
        <v>0</v>
      </c>
      <c r="BL128" s="18" t="s">
        <v>243</v>
      </c>
      <c r="BM128" s="182" t="s">
        <v>2116</v>
      </c>
    </row>
    <row r="129" s="2" customFormat="1" ht="24.15" customHeight="1">
      <c r="A129" s="37"/>
      <c r="B129" s="170"/>
      <c r="C129" s="171" t="s">
        <v>188</v>
      </c>
      <c r="D129" s="171" t="s">
        <v>152</v>
      </c>
      <c r="E129" s="172" t="s">
        <v>2117</v>
      </c>
      <c r="F129" s="173" t="s">
        <v>2118</v>
      </c>
      <c r="G129" s="174" t="s">
        <v>246</v>
      </c>
      <c r="H129" s="175">
        <v>4</v>
      </c>
      <c r="I129" s="176"/>
      <c r="J129" s="177">
        <f>ROUND(I129*H129,2)</f>
        <v>0</v>
      </c>
      <c r="K129" s="173" t="s">
        <v>1</v>
      </c>
      <c r="L129" s="38"/>
      <c r="M129" s="178" t="s">
        <v>1</v>
      </c>
      <c r="N129" s="179" t="s">
        <v>43</v>
      </c>
      <c r="O129" s="76"/>
      <c r="P129" s="180">
        <f>O129*H129</f>
        <v>0</v>
      </c>
      <c r="Q129" s="180">
        <v>0.04173</v>
      </c>
      <c r="R129" s="180">
        <f>Q129*H129</f>
        <v>0.16692</v>
      </c>
      <c r="S129" s="180">
        <v>0</v>
      </c>
      <c r="T129" s="18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243</v>
      </c>
      <c r="AT129" s="182" t="s">
        <v>152</v>
      </c>
      <c r="AU129" s="182" t="s">
        <v>158</v>
      </c>
      <c r="AY129" s="18" t="s">
        <v>150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158</v>
      </c>
      <c r="BK129" s="183">
        <f>ROUND(I129*H129,2)</f>
        <v>0</v>
      </c>
      <c r="BL129" s="18" t="s">
        <v>243</v>
      </c>
      <c r="BM129" s="182" t="s">
        <v>2119</v>
      </c>
    </row>
    <row r="130" s="2" customFormat="1" ht="24.15" customHeight="1">
      <c r="A130" s="37"/>
      <c r="B130" s="170"/>
      <c r="C130" s="171" t="s">
        <v>192</v>
      </c>
      <c r="D130" s="171" t="s">
        <v>152</v>
      </c>
      <c r="E130" s="172" t="s">
        <v>2120</v>
      </c>
      <c r="F130" s="173" t="s">
        <v>2121</v>
      </c>
      <c r="G130" s="174" t="s">
        <v>246</v>
      </c>
      <c r="H130" s="175">
        <v>4</v>
      </c>
      <c r="I130" s="176"/>
      <c r="J130" s="177">
        <f>ROUND(I130*H130,2)</f>
        <v>0</v>
      </c>
      <c r="K130" s="173" t="s">
        <v>1</v>
      </c>
      <c r="L130" s="38"/>
      <c r="M130" s="178" t="s">
        <v>1</v>
      </c>
      <c r="N130" s="179" t="s">
        <v>43</v>
      </c>
      <c r="O130" s="76"/>
      <c r="P130" s="180">
        <f>O130*H130</f>
        <v>0</v>
      </c>
      <c r="Q130" s="180">
        <v>0.04173</v>
      </c>
      <c r="R130" s="180">
        <f>Q130*H130</f>
        <v>0.16692</v>
      </c>
      <c r="S130" s="180">
        <v>0</v>
      </c>
      <c r="T130" s="18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2" t="s">
        <v>243</v>
      </c>
      <c r="AT130" s="182" t="s">
        <v>152</v>
      </c>
      <c r="AU130" s="182" t="s">
        <v>158</v>
      </c>
      <c r="AY130" s="18" t="s">
        <v>150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158</v>
      </c>
      <c r="BK130" s="183">
        <f>ROUND(I130*H130,2)</f>
        <v>0</v>
      </c>
      <c r="BL130" s="18" t="s">
        <v>243</v>
      </c>
      <c r="BM130" s="182" t="s">
        <v>2122</v>
      </c>
    </row>
    <row r="131" s="2" customFormat="1" ht="21.75" customHeight="1">
      <c r="A131" s="37"/>
      <c r="B131" s="170"/>
      <c r="C131" s="171" t="s">
        <v>198</v>
      </c>
      <c r="D131" s="171" t="s">
        <v>152</v>
      </c>
      <c r="E131" s="172" t="s">
        <v>2123</v>
      </c>
      <c r="F131" s="173" t="s">
        <v>2124</v>
      </c>
      <c r="G131" s="174" t="s">
        <v>210</v>
      </c>
      <c r="H131" s="175">
        <v>2.296</v>
      </c>
      <c r="I131" s="176"/>
      <c r="J131" s="177">
        <f>ROUND(I131*H131,2)</f>
        <v>0</v>
      </c>
      <c r="K131" s="173" t="s">
        <v>156</v>
      </c>
      <c r="L131" s="38"/>
      <c r="M131" s="178" t="s">
        <v>1</v>
      </c>
      <c r="N131" s="179" t="s">
        <v>43</v>
      </c>
      <c r="O131" s="76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243</v>
      </c>
      <c r="AT131" s="182" t="s">
        <v>152</v>
      </c>
      <c r="AU131" s="182" t="s">
        <v>158</v>
      </c>
      <c r="AY131" s="18" t="s">
        <v>150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158</v>
      </c>
      <c r="BK131" s="183">
        <f>ROUND(I131*H131,2)</f>
        <v>0</v>
      </c>
      <c r="BL131" s="18" t="s">
        <v>243</v>
      </c>
      <c r="BM131" s="182" t="s">
        <v>2125</v>
      </c>
    </row>
    <row r="132" s="12" customFormat="1" ht="22.8" customHeight="1">
      <c r="A132" s="12"/>
      <c r="B132" s="157"/>
      <c r="C132" s="12"/>
      <c r="D132" s="158" t="s">
        <v>76</v>
      </c>
      <c r="E132" s="168" t="s">
        <v>2126</v>
      </c>
      <c r="F132" s="168" t="s">
        <v>2127</v>
      </c>
      <c r="G132" s="12"/>
      <c r="H132" s="12"/>
      <c r="I132" s="160"/>
      <c r="J132" s="169">
        <f>BK132</f>
        <v>0</v>
      </c>
      <c r="K132" s="12"/>
      <c r="L132" s="157"/>
      <c r="M132" s="162"/>
      <c r="N132" s="163"/>
      <c r="O132" s="163"/>
      <c r="P132" s="164">
        <f>SUM(P133:P138)</f>
        <v>0</v>
      </c>
      <c r="Q132" s="163"/>
      <c r="R132" s="164">
        <f>SUM(R133:R138)</f>
        <v>0.0566</v>
      </c>
      <c r="S132" s="163"/>
      <c r="T132" s="165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8" t="s">
        <v>158</v>
      </c>
      <c r="AT132" s="166" t="s">
        <v>76</v>
      </c>
      <c r="AU132" s="166" t="s">
        <v>85</v>
      </c>
      <c r="AY132" s="158" t="s">
        <v>150</v>
      </c>
      <c r="BK132" s="167">
        <f>SUM(BK133:BK138)</f>
        <v>0</v>
      </c>
    </row>
    <row r="133" s="2" customFormat="1" ht="24.15" customHeight="1">
      <c r="A133" s="37"/>
      <c r="B133" s="170"/>
      <c r="C133" s="171" t="s">
        <v>203</v>
      </c>
      <c r="D133" s="171" t="s">
        <v>152</v>
      </c>
      <c r="E133" s="172" t="s">
        <v>2128</v>
      </c>
      <c r="F133" s="173" t="s">
        <v>2129</v>
      </c>
      <c r="G133" s="174" t="s">
        <v>448</v>
      </c>
      <c r="H133" s="175">
        <v>25</v>
      </c>
      <c r="I133" s="176"/>
      <c r="J133" s="177">
        <f>ROUND(I133*H133,2)</f>
        <v>0</v>
      </c>
      <c r="K133" s="173" t="s">
        <v>156</v>
      </c>
      <c r="L133" s="38"/>
      <c r="M133" s="178" t="s">
        <v>1</v>
      </c>
      <c r="N133" s="179" t="s">
        <v>43</v>
      </c>
      <c r="O133" s="76"/>
      <c r="P133" s="180">
        <f>O133*H133</f>
        <v>0</v>
      </c>
      <c r="Q133" s="180">
        <v>0.00124</v>
      </c>
      <c r="R133" s="180">
        <f>Q133*H133</f>
        <v>0.031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243</v>
      </c>
      <c r="AT133" s="182" t="s">
        <v>152</v>
      </c>
      <c r="AU133" s="182" t="s">
        <v>158</v>
      </c>
      <c r="AY133" s="18" t="s">
        <v>150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158</v>
      </c>
      <c r="BK133" s="183">
        <f>ROUND(I133*H133,2)</f>
        <v>0</v>
      </c>
      <c r="BL133" s="18" t="s">
        <v>243</v>
      </c>
      <c r="BM133" s="182" t="s">
        <v>2130</v>
      </c>
    </row>
    <row r="134" s="2" customFormat="1" ht="24.15" customHeight="1">
      <c r="A134" s="37"/>
      <c r="B134" s="170"/>
      <c r="C134" s="171" t="s">
        <v>207</v>
      </c>
      <c r="D134" s="171" t="s">
        <v>152</v>
      </c>
      <c r="E134" s="172" t="s">
        <v>2131</v>
      </c>
      <c r="F134" s="173" t="s">
        <v>2132</v>
      </c>
      <c r="G134" s="174" t="s">
        <v>448</v>
      </c>
      <c r="H134" s="175">
        <v>10</v>
      </c>
      <c r="I134" s="176"/>
      <c r="J134" s="177">
        <f>ROUND(I134*H134,2)</f>
        <v>0</v>
      </c>
      <c r="K134" s="173" t="s">
        <v>156</v>
      </c>
      <c r="L134" s="38"/>
      <c r="M134" s="178" t="s">
        <v>1</v>
      </c>
      <c r="N134" s="179" t="s">
        <v>43</v>
      </c>
      <c r="O134" s="76"/>
      <c r="P134" s="180">
        <f>O134*H134</f>
        <v>0</v>
      </c>
      <c r="Q134" s="180">
        <v>0.00161</v>
      </c>
      <c r="R134" s="180">
        <f>Q134*H134</f>
        <v>0.016099999999999998</v>
      </c>
      <c r="S134" s="180">
        <v>0</v>
      </c>
      <c r="T134" s="18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2" t="s">
        <v>243</v>
      </c>
      <c r="AT134" s="182" t="s">
        <v>152</v>
      </c>
      <c r="AU134" s="182" t="s">
        <v>158</v>
      </c>
      <c r="AY134" s="18" t="s">
        <v>150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158</v>
      </c>
      <c r="BK134" s="183">
        <f>ROUND(I134*H134,2)</f>
        <v>0</v>
      </c>
      <c r="BL134" s="18" t="s">
        <v>243</v>
      </c>
      <c r="BM134" s="182" t="s">
        <v>2133</v>
      </c>
    </row>
    <row r="135" s="2" customFormat="1" ht="16.5" customHeight="1">
      <c r="A135" s="37"/>
      <c r="B135" s="170"/>
      <c r="C135" s="171" t="s">
        <v>213</v>
      </c>
      <c r="D135" s="171" t="s">
        <v>152</v>
      </c>
      <c r="E135" s="172" t="s">
        <v>2134</v>
      </c>
      <c r="F135" s="173" t="s">
        <v>2135</v>
      </c>
      <c r="G135" s="174" t="s">
        <v>448</v>
      </c>
      <c r="H135" s="175">
        <v>35</v>
      </c>
      <c r="I135" s="176"/>
      <c r="J135" s="177">
        <f>ROUND(I135*H135,2)</f>
        <v>0</v>
      </c>
      <c r="K135" s="173" t="s">
        <v>156</v>
      </c>
      <c r="L135" s="38"/>
      <c r="M135" s="178" t="s">
        <v>1</v>
      </c>
      <c r="N135" s="179" t="s">
        <v>43</v>
      </c>
      <c r="O135" s="76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2" t="s">
        <v>243</v>
      </c>
      <c r="AT135" s="182" t="s">
        <v>152</v>
      </c>
      <c r="AU135" s="182" t="s">
        <v>158</v>
      </c>
      <c r="AY135" s="18" t="s">
        <v>150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158</v>
      </c>
      <c r="BK135" s="183">
        <f>ROUND(I135*H135,2)</f>
        <v>0</v>
      </c>
      <c r="BL135" s="18" t="s">
        <v>243</v>
      </c>
      <c r="BM135" s="182" t="s">
        <v>2136</v>
      </c>
    </row>
    <row r="136" s="2" customFormat="1" ht="33" customHeight="1">
      <c r="A136" s="37"/>
      <c r="B136" s="170"/>
      <c r="C136" s="171" t="s">
        <v>217</v>
      </c>
      <c r="D136" s="171" t="s">
        <v>152</v>
      </c>
      <c r="E136" s="172" t="s">
        <v>2137</v>
      </c>
      <c r="F136" s="173" t="s">
        <v>2138</v>
      </c>
      <c r="G136" s="174" t="s">
        <v>448</v>
      </c>
      <c r="H136" s="175">
        <v>25</v>
      </c>
      <c r="I136" s="176"/>
      <c r="J136" s="177">
        <f>ROUND(I136*H136,2)</f>
        <v>0</v>
      </c>
      <c r="K136" s="173" t="s">
        <v>156</v>
      </c>
      <c r="L136" s="38"/>
      <c r="M136" s="178" t="s">
        <v>1</v>
      </c>
      <c r="N136" s="179" t="s">
        <v>43</v>
      </c>
      <c r="O136" s="76"/>
      <c r="P136" s="180">
        <f>O136*H136</f>
        <v>0</v>
      </c>
      <c r="Q136" s="180">
        <v>0.00034000000000000004</v>
      </c>
      <c r="R136" s="180">
        <f>Q136*H136</f>
        <v>0.0085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243</v>
      </c>
      <c r="AT136" s="182" t="s">
        <v>152</v>
      </c>
      <c r="AU136" s="182" t="s">
        <v>158</v>
      </c>
      <c r="AY136" s="18" t="s">
        <v>150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158</v>
      </c>
      <c r="BK136" s="183">
        <f>ROUND(I136*H136,2)</f>
        <v>0</v>
      </c>
      <c r="BL136" s="18" t="s">
        <v>243</v>
      </c>
      <c r="BM136" s="182" t="s">
        <v>2139</v>
      </c>
    </row>
    <row r="137" s="2" customFormat="1" ht="37.8" customHeight="1">
      <c r="A137" s="37"/>
      <c r="B137" s="170"/>
      <c r="C137" s="171" t="s">
        <v>8</v>
      </c>
      <c r="D137" s="171" t="s">
        <v>152</v>
      </c>
      <c r="E137" s="172" t="s">
        <v>2140</v>
      </c>
      <c r="F137" s="173" t="s">
        <v>2141</v>
      </c>
      <c r="G137" s="174" t="s">
        <v>448</v>
      </c>
      <c r="H137" s="175">
        <v>10</v>
      </c>
      <c r="I137" s="176"/>
      <c r="J137" s="177">
        <f>ROUND(I137*H137,2)</f>
        <v>0</v>
      </c>
      <c r="K137" s="173" t="s">
        <v>156</v>
      </c>
      <c r="L137" s="38"/>
      <c r="M137" s="178" t="s">
        <v>1</v>
      </c>
      <c r="N137" s="179" t="s">
        <v>43</v>
      </c>
      <c r="O137" s="76"/>
      <c r="P137" s="180">
        <f>O137*H137</f>
        <v>0</v>
      </c>
      <c r="Q137" s="180">
        <v>0.0001</v>
      </c>
      <c r="R137" s="180">
        <f>Q137*H137</f>
        <v>0.001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243</v>
      </c>
      <c r="AT137" s="182" t="s">
        <v>152</v>
      </c>
      <c r="AU137" s="182" t="s">
        <v>158</v>
      </c>
      <c r="AY137" s="18" t="s">
        <v>150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158</v>
      </c>
      <c r="BK137" s="183">
        <f>ROUND(I137*H137,2)</f>
        <v>0</v>
      </c>
      <c r="BL137" s="18" t="s">
        <v>243</v>
      </c>
      <c r="BM137" s="182" t="s">
        <v>2142</v>
      </c>
    </row>
    <row r="138" s="2" customFormat="1" ht="24.15" customHeight="1">
      <c r="A138" s="37"/>
      <c r="B138" s="170"/>
      <c r="C138" s="171" t="s">
        <v>227</v>
      </c>
      <c r="D138" s="171" t="s">
        <v>152</v>
      </c>
      <c r="E138" s="172" t="s">
        <v>2143</v>
      </c>
      <c r="F138" s="173" t="s">
        <v>2144</v>
      </c>
      <c r="G138" s="174" t="s">
        <v>210</v>
      </c>
      <c r="H138" s="175">
        <v>0.057</v>
      </c>
      <c r="I138" s="176"/>
      <c r="J138" s="177">
        <f>ROUND(I138*H138,2)</f>
        <v>0</v>
      </c>
      <c r="K138" s="173" t="s">
        <v>156</v>
      </c>
      <c r="L138" s="38"/>
      <c r="M138" s="178" t="s">
        <v>1</v>
      </c>
      <c r="N138" s="179" t="s">
        <v>43</v>
      </c>
      <c r="O138" s="76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2" t="s">
        <v>243</v>
      </c>
      <c r="AT138" s="182" t="s">
        <v>152</v>
      </c>
      <c r="AU138" s="182" t="s">
        <v>158</v>
      </c>
      <c r="AY138" s="18" t="s">
        <v>150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158</v>
      </c>
      <c r="BK138" s="183">
        <f>ROUND(I138*H138,2)</f>
        <v>0</v>
      </c>
      <c r="BL138" s="18" t="s">
        <v>243</v>
      </c>
      <c r="BM138" s="182" t="s">
        <v>2145</v>
      </c>
    </row>
    <row r="139" s="12" customFormat="1" ht="22.8" customHeight="1">
      <c r="A139" s="12"/>
      <c r="B139" s="157"/>
      <c r="C139" s="12"/>
      <c r="D139" s="158" t="s">
        <v>76</v>
      </c>
      <c r="E139" s="168" t="s">
        <v>2146</v>
      </c>
      <c r="F139" s="168" t="s">
        <v>2147</v>
      </c>
      <c r="G139" s="12"/>
      <c r="H139" s="12"/>
      <c r="I139" s="160"/>
      <c r="J139" s="169">
        <f>BK139</f>
        <v>0</v>
      </c>
      <c r="K139" s="12"/>
      <c r="L139" s="157"/>
      <c r="M139" s="162"/>
      <c r="N139" s="163"/>
      <c r="O139" s="163"/>
      <c r="P139" s="164">
        <f>SUM(P140:P141)</f>
        <v>0</v>
      </c>
      <c r="Q139" s="163"/>
      <c r="R139" s="164">
        <f>SUM(R140:R141)</f>
        <v>0.13200000000000002</v>
      </c>
      <c r="S139" s="163"/>
      <c r="T139" s="165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8" t="s">
        <v>158</v>
      </c>
      <c r="AT139" s="166" t="s">
        <v>76</v>
      </c>
      <c r="AU139" s="166" t="s">
        <v>85</v>
      </c>
      <c r="AY139" s="158" t="s">
        <v>150</v>
      </c>
      <c r="BK139" s="167">
        <f>SUM(BK140:BK141)</f>
        <v>0</v>
      </c>
    </row>
    <row r="140" s="2" customFormat="1" ht="24.15" customHeight="1">
      <c r="A140" s="37"/>
      <c r="B140" s="170"/>
      <c r="C140" s="171" t="s">
        <v>233</v>
      </c>
      <c r="D140" s="171" t="s">
        <v>152</v>
      </c>
      <c r="E140" s="172" t="s">
        <v>2148</v>
      </c>
      <c r="F140" s="173" t="s">
        <v>2149</v>
      </c>
      <c r="G140" s="174" t="s">
        <v>350</v>
      </c>
      <c r="H140" s="175">
        <v>12</v>
      </c>
      <c r="I140" s="176"/>
      <c r="J140" s="177">
        <f>ROUND(I140*H140,2)</f>
        <v>0</v>
      </c>
      <c r="K140" s="173" t="s">
        <v>1</v>
      </c>
      <c r="L140" s="38"/>
      <c r="M140" s="178" t="s">
        <v>1</v>
      </c>
      <c r="N140" s="179" t="s">
        <v>43</v>
      </c>
      <c r="O140" s="76"/>
      <c r="P140" s="180">
        <f>O140*H140</f>
        <v>0</v>
      </c>
      <c r="Q140" s="180">
        <v>0.011</v>
      </c>
      <c r="R140" s="180">
        <f>Q140*H140</f>
        <v>0.13200000000000002</v>
      </c>
      <c r="S140" s="180">
        <v>0</v>
      </c>
      <c r="T140" s="18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2" t="s">
        <v>243</v>
      </c>
      <c r="AT140" s="182" t="s">
        <v>152</v>
      </c>
      <c r="AU140" s="182" t="s">
        <v>158</v>
      </c>
      <c r="AY140" s="18" t="s">
        <v>150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158</v>
      </c>
      <c r="BK140" s="183">
        <f>ROUND(I140*H140,2)</f>
        <v>0</v>
      </c>
      <c r="BL140" s="18" t="s">
        <v>243</v>
      </c>
      <c r="BM140" s="182" t="s">
        <v>2150</v>
      </c>
    </row>
    <row r="141" s="2" customFormat="1" ht="24.15" customHeight="1">
      <c r="A141" s="37"/>
      <c r="B141" s="170"/>
      <c r="C141" s="171" t="s">
        <v>238</v>
      </c>
      <c r="D141" s="171" t="s">
        <v>152</v>
      </c>
      <c r="E141" s="172" t="s">
        <v>2151</v>
      </c>
      <c r="F141" s="173" t="s">
        <v>2152</v>
      </c>
      <c r="G141" s="174" t="s">
        <v>210</v>
      </c>
      <c r="H141" s="175">
        <v>0.13200000000000002</v>
      </c>
      <c r="I141" s="176"/>
      <c r="J141" s="177">
        <f>ROUND(I141*H141,2)</f>
        <v>0</v>
      </c>
      <c r="K141" s="173" t="s">
        <v>156</v>
      </c>
      <c r="L141" s="38"/>
      <c r="M141" s="178" t="s">
        <v>1</v>
      </c>
      <c r="N141" s="179" t="s">
        <v>43</v>
      </c>
      <c r="O141" s="76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243</v>
      </c>
      <c r="AT141" s="182" t="s">
        <v>152</v>
      </c>
      <c r="AU141" s="182" t="s">
        <v>158</v>
      </c>
      <c r="AY141" s="18" t="s">
        <v>150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158</v>
      </c>
      <c r="BK141" s="183">
        <f>ROUND(I141*H141,2)</f>
        <v>0</v>
      </c>
      <c r="BL141" s="18" t="s">
        <v>243</v>
      </c>
      <c r="BM141" s="182" t="s">
        <v>2153</v>
      </c>
    </row>
    <row r="142" s="12" customFormat="1" ht="22.8" customHeight="1">
      <c r="A142" s="12"/>
      <c r="B142" s="157"/>
      <c r="C142" s="12"/>
      <c r="D142" s="158" t="s">
        <v>76</v>
      </c>
      <c r="E142" s="168" t="s">
        <v>2154</v>
      </c>
      <c r="F142" s="168" t="s">
        <v>2155</v>
      </c>
      <c r="G142" s="12"/>
      <c r="H142" s="12"/>
      <c r="I142" s="160"/>
      <c r="J142" s="169">
        <f>BK142</f>
        <v>0</v>
      </c>
      <c r="K142" s="12"/>
      <c r="L142" s="157"/>
      <c r="M142" s="162"/>
      <c r="N142" s="163"/>
      <c r="O142" s="163"/>
      <c r="P142" s="164">
        <f>SUM(P143:P154)</f>
        <v>0</v>
      </c>
      <c r="Q142" s="163"/>
      <c r="R142" s="164">
        <f>SUM(R143:R154)</f>
        <v>1.5382804999999997</v>
      </c>
      <c r="S142" s="163"/>
      <c r="T142" s="165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8" t="s">
        <v>158</v>
      </c>
      <c r="AT142" s="166" t="s">
        <v>76</v>
      </c>
      <c r="AU142" s="166" t="s">
        <v>85</v>
      </c>
      <c r="AY142" s="158" t="s">
        <v>150</v>
      </c>
      <c r="BK142" s="167">
        <f>SUM(BK143:BK154)</f>
        <v>0</v>
      </c>
    </row>
    <row r="143" s="2" customFormat="1" ht="37.8" customHeight="1">
      <c r="A143" s="37"/>
      <c r="B143" s="170"/>
      <c r="C143" s="171" t="s">
        <v>243</v>
      </c>
      <c r="D143" s="171" t="s">
        <v>152</v>
      </c>
      <c r="E143" s="172" t="s">
        <v>2156</v>
      </c>
      <c r="F143" s="173" t="s">
        <v>2157</v>
      </c>
      <c r="G143" s="174" t="s">
        <v>448</v>
      </c>
      <c r="H143" s="175">
        <v>3065.25</v>
      </c>
      <c r="I143" s="176"/>
      <c r="J143" s="177">
        <f>ROUND(I143*H143,2)</f>
        <v>0</v>
      </c>
      <c r="K143" s="173" t="s">
        <v>1</v>
      </c>
      <c r="L143" s="38"/>
      <c r="M143" s="178" t="s">
        <v>1</v>
      </c>
      <c r="N143" s="179" t="s">
        <v>43</v>
      </c>
      <c r="O143" s="76"/>
      <c r="P143" s="180">
        <f>O143*H143</f>
        <v>0</v>
      </c>
      <c r="Q143" s="180">
        <v>0.00011</v>
      </c>
      <c r="R143" s="180">
        <f>Q143*H143</f>
        <v>0.33717750000000004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243</v>
      </c>
      <c r="AT143" s="182" t="s">
        <v>152</v>
      </c>
      <c r="AU143" s="182" t="s">
        <v>158</v>
      </c>
      <c r="AY143" s="18" t="s">
        <v>150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158</v>
      </c>
      <c r="BK143" s="183">
        <f>ROUND(I143*H143,2)</f>
        <v>0</v>
      </c>
      <c r="BL143" s="18" t="s">
        <v>243</v>
      </c>
      <c r="BM143" s="182" t="s">
        <v>2158</v>
      </c>
    </row>
    <row r="144" s="14" customFormat="1">
      <c r="A144" s="14"/>
      <c r="B144" s="192"/>
      <c r="C144" s="14"/>
      <c r="D144" s="185" t="s">
        <v>160</v>
      </c>
      <c r="E144" s="193" t="s">
        <v>1</v>
      </c>
      <c r="F144" s="194" t="s">
        <v>2159</v>
      </c>
      <c r="G144" s="14"/>
      <c r="H144" s="195">
        <v>3065.25</v>
      </c>
      <c r="I144" s="196"/>
      <c r="J144" s="14"/>
      <c r="K144" s="14"/>
      <c r="L144" s="192"/>
      <c r="M144" s="197"/>
      <c r="N144" s="198"/>
      <c r="O144" s="198"/>
      <c r="P144" s="198"/>
      <c r="Q144" s="198"/>
      <c r="R144" s="198"/>
      <c r="S144" s="198"/>
      <c r="T144" s="19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3" t="s">
        <v>160</v>
      </c>
      <c r="AU144" s="193" t="s">
        <v>158</v>
      </c>
      <c r="AV144" s="14" t="s">
        <v>158</v>
      </c>
      <c r="AW144" s="14" t="s">
        <v>32</v>
      </c>
      <c r="AX144" s="14" t="s">
        <v>77</v>
      </c>
      <c r="AY144" s="193" t="s">
        <v>150</v>
      </c>
    </row>
    <row r="145" s="15" customFormat="1">
      <c r="A145" s="15"/>
      <c r="B145" s="200"/>
      <c r="C145" s="15"/>
      <c r="D145" s="185" t="s">
        <v>160</v>
      </c>
      <c r="E145" s="201" t="s">
        <v>1</v>
      </c>
      <c r="F145" s="202" t="s">
        <v>163</v>
      </c>
      <c r="G145" s="15"/>
      <c r="H145" s="203">
        <v>3065.25</v>
      </c>
      <c r="I145" s="204"/>
      <c r="J145" s="15"/>
      <c r="K145" s="15"/>
      <c r="L145" s="200"/>
      <c r="M145" s="205"/>
      <c r="N145" s="206"/>
      <c r="O145" s="206"/>
      <c r="P145" s="206"/>
      <c r="Q145" s="206"/>
      <c r="R145" s="206"/>
      <c r="S145" s="206"/>
      <c r="T145" s="20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01" t="s">
        <v>160</v>
      </c>
      <c r="AU145" s="201" t="s">
        <v>158</v>
      </c>
      <c r="AV145" s="15" t="s">
        <v>157</v>
      </c>
      <c r="AW145" s="15" t="s">
        <v>32</v>
      </c>
      <c r="AX145" s="15" t="s">
        <v>85</v>
      </c>
      <c r="AY145" s="201" t="s">
        <v>150</v>
      </c>
    </row>
    <row r="146" s="2" customFormat="1" ht="16.5" customHeight="1">
      <c r="A146" s="37"/>
      <c r="B146" s="170"/>
      <c r="C146" s="171" t="s">
        <v>248</v>
      </c>
      <c r="D146" s="171" t="s">
        <v>152</v>
      </c>
      <c r="E146" s="172" t="s">
        <v>2160</v>
      </c>
      <c r="F146" s="173" t="s">
        <v>2161</v>
      </c>
      <c r="G146" s="174" t="s">
        <v>155</v>
      </c>
      <c r="H146" s="175">
        <v>457.5</v>
      </c>
      <c r="I146" s="176"/>
      <c r="J146" s="177">
        <f>ROUND(I146*H146,2)</f>
        <v>0</v>
      </c>
      <c r="K146" s="173" t="s">
        <v>1</v>
      </c>
      <c r="L146" s="38"/>
      <c r="M146" s="178" t="s">
        <v>1</v>
      </c>
      <c r="N146" s="179" t="s">
        <v>43</v>
      </c>
      <c r="O146" s="76"/>
      <c r="P146" s="180">
        <f>O146*H146</f>
        <v>0</v>
      </c>
      <c r="Q146" s="180">
        <v>0.00137</v>
      </c>
      <c r="R146" s="180">
        <f>Q146*H146</f>
        <v>0.62677499999999992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243</v>
      </c>
      <c r="AT146" s="182" t="s">
        <v>152</v>
      </c>
      <c r="AU146" s="182" t="s">
        <v>158</v>
      </c>
      <c r="AY146" s="18" t="s">
        <v>150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158</v>
      </c>
      <c r="BK146" s="183">
        <f>ROUND(I146*H146,2)</f>
        <v>0</v>
      </c>
      <c r="BL146" s="18" t="s">
        <v>243</v>
      </c>
      <c r="BM146" s="182" t="s">
        <v>2162</v>
      </c>
    </row>
    <row r="147" s="2" customFormat="1" ht="24.15" customHeight="1">
      <c r="A147" s="37"/>
      <c r="B147" s="170"/>
      <c r="C147" s="171" t="s">
        <v>256</v>
      </c>
      <c r="D147" s="171" t="s">
        <v>152</v>
      </c>
      <c r="E147" s="172" t="s">
        <v>2163</v>
      </c>
      <c r="F147" s="173" t="s">
        <v>2164</v>
      </c>
      <c r="G147" s="174" t="s">
        <v>350</v>
      </c>
      <c r="H147" s="175">
        <v>3065.2</v>
      </c>
      <c r="I147" s="176"/>
      <c r="J147" s="177">
        <f>ROUND(I147*H147,2)</f>
        <v>0</v>
      </c>
      <c r="K147" s="173" t="s">
        <v>1</v>
      </c>
      <c r="L147" s="38"/>
      <c r="M147" s="178" t="s">
        <v>1</v>
      </c>
      <c r="N147" s="179" t="s">
        <v>43</v>
      </c>
      <c r="O147" s="76"/>
      <c r="P147" s="180">
        <f>O147*H147</f>
        <v>0</v>
      </c>
      <c r="Q147" s="180">
        <v>0.00013999999999999998</v>
      </c>
      <c r="R147" s="180">
        <f>Q147*H147</f>
        <v>0.42912799999999992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243</v>
      </c>
      <c r="AT147" s="182" t="s">
        <v>152</v>
      </c>
      <c r="AU147" s="182" t="s">
        <v>158</v>
      </c>
      <c r="AY147" s="18" t="s">
        <v>150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158</v>
      </c>
      <c r="BK147" s="183">
        <f>ROUND(I147*H147,2)</f>
        <v>0</v>
      </c>
      <c r="BL147" s="18" t="s">
        <v>243</v>
      </c>
      <c r="BM147" s="182" t="s">
        <v>2165</v>
      </c>
    </row>
    <row r="148" s="2" customFormat="1" ht="37.8" customHeight="1">
      <c r="A148" s="37"/>
      <c r="B148" s="170"/>
      <c r="C148" s="171" t="s">
        <v>261</v>
      </c>
      <c r="D148" s="171" t="s">
        <v>152</v>
      </c>
      <c r="E148" s="172" t="s">
        <v>2166</v>
      </c>
      <c r="F148" s="173" t="s">
        <v>2167</v>
      </c>
      <c r="G148" s="174" t="s">
        <v>350</v>
      </c>
      <c r="H148" s="175">
        <v>60</v>
      </c>
      <c r="I148" s="176"/>
      <c r="J148" s="177">
        <f>ROUND(I148*H148,2)</f>
        <v>0</v>
      </c>
      <c r="K148" s="173" t="s">
        <v>1</v>
      </c>
      <c r="L148" s="38"/>
      <c r="M148" s="178" t="s">
        <v>1</v>
      </c>
      <c r="N148" s="179" t="s">
        <v>43</v>
      </c>
      <c r="O148" s="76"/>
      <c r="P148" s="180">
        <f>O148*H148</f>
        <v>0</v>
      </c>
      <c r="Q148" s="180">
        <v>6.9999999999999992E-05</v>
      </c>
      <c r="R148" s="180">
        <f>Q148*H148</f>
        <v>0.0042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243</v>
      </c>
      <c r="AT148" s="182" t="s">
        <v>152</v>
      </c>
      <c r="AU148" s="182" t="s">
        <v>158</v>
      </c>
      <c r="AY148" s="18" t="s">
        <v>150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158</v>
      </c>
      <c r="BK148" s="183">
        <f>ROUND(I148*H148,2)</f>
        <v>0</v>
      </c>
      <c r="BL148" s="18" t="s">
        <v>243</v>
      </c>
      <c r="BM148" s="182" t="s">
        <v>2168</v>
      </c>
    </row>
    <row r="149" s="14" customFormat="1">
      <c r="A149" s="14"/>
      <c r="B149" s="192"/>
      <c r="C149" s="14"/>
      <c r="D149" s="185" t="s">
        <v>160</v>
      </c>
      <c r="E149" s="193" t="s">
        <v>1</v>
      </c>
      <c r="F149" s="194" t="s">
        <v>2169</v>
      </c>
      <c r="G149" s="14"/>
      <c r="H149" s="195">
        <v>60</v>
      </c>
      <c r="I149" s="196"/>
      <c r="J149" s="14"/>
      <c r="K149" s="14"/>
      <c r="L149" s="192"/>
      <c r="M149" s="197"/>
      <c r="N149" s="198"/>
      <c r="O149" s="198"/>
      <c r="P149" s="198"/>
      <c r="Q149" s="198"/>
      <c r="R149" s="198"/>
      <c r="S149" s="198"/>
      <c r="T149" s="19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3" t="s">
        <v>160</v>
      </c>
      <c r="AU149" s="193" t="s">
        <v>158</v>
      </c>
      <c r="AV149" s="14" t="s">
        <v>158</v>
      </c>
      <c r="AW149" s="14" t="s">
        <v>32</v>
      </c>
      <c r="AX149" s="14" t="s">
        <v>77</v>
      </c>
      <c r="AY149" s="193" t="s">
        <v>150</v>
      </c>
    </row>
    <row r="150" s="15" customFormat="1">
      <c r="A150" s="15"/>
      <c r="B150" s="200"/>
      <c r="C150" s="15"/>
      <c r="D150" s="185" t="s">
        <v>160</v>
      </c>
      <c r="E150" s="201" t="s">
        <v>1</v>
      </c>
      <c r="F150" s="202" t="s">
        <v>163</v>
      </c>
      <c r="G150" s="15"/>
      <c r="H150" s="203">
        <v>60</v>
      </c>
      <c r="I150" s="204"/>
      <c r="J150" s="15"/>
      <c r="K150" s="15"/>
      <c r="L150" s="200"/>
      <c r="M150" s="205"/>
      <c r="N150" s="206"/>
      <c r="O150" s="206"/>
      <c r="P150" s="206"/>
      <c r="Q150" s="206"/>
      <c r="R150" s="206"/>
      <c r="S150" s="206"/>
      <c r="T150" s="20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01" t="s">
        <v>160</v>
      </c>
      <c r="AU150" s="201" t="s">
        <v>158</v>
      </c>
      <c r="AV150" s="15" t="s">
        <v>157</v>
      </c>
      <c r="AW150" s="15" t="s">
        <v>32</v>
      </c>
      <c r="AX150" s="15" t="s">
        <v>85</v>
      </c>
      <c r="AY150" s="201" t="s">
        <v>150</v>
      </c>
    </row>
    <row r="151" s="2" customFormat="1" ht="24.15" customHeight="1">
      <c r="A151" s="37"/>
      <c r="B151" s="170"/>
      <c r="C151" s="171" t="s">
        <v>265</v>
      </c>
      <c r="D151" s="171" t="s">
        <v>152</v>
      </c>
      <c r="E151" s="172" t="s">
        <v>2170</v>
      </c>
      <c r="F151" s="173" t="s">
        <v>2171</v>
      </c>
      <c r="G151" s="174" t="s">
        <v>350</v>
      </c>
      <c r="H151" s="175">
        <v>12</v>
      </c>
      <c r="I151" s="176"/>
      <c r="J151" s="177">
        <f>ROUND(I151*H151,2)</f>
        <v>0</v>
      </c>
      <c r="K151" s="173" t="s">
        <v>1</v>
      </c>
      <c r="L151" s="38"/>
      <c r="M151" s="178" t="s">
        <v>1</v>
      </c>
      <c r="N151" s="179" t="s">
        <v>43</v>
      </c>
      <c r="O151" s="76"/>
      <c r="P151" s="180">
        <f>O151*H151</f>
        <v>0</v>
      </c>
      <c r="Q151" s="180">
        <v>0.0091</v>
      </c>
      <c r="R151" s="180">
        <f>Q151*H151</f>
        <v>0.1092</v>
      </c>
      <c r="S151" s="180">
        <v>0</v>
      </c>
      <c r="T151" s="18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2" t="s">
        <v>243</v>
      </c>
      <c r="AT151" s="182" t="s">
        <v>152</v>
      </c>
      <c r="AU151" s="182" t="s">
        <v>158</v>
      </c>
      <c r="AY151" s="18" t="s">
        <v>150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158</v>
      </c>
      <c r="BK151" s="183">
        <f>ROUND(I151*H151,2)</f>
        <v>0</v>
      </c>
      <c r="BL151" s="18" t="s">
        <v>243</v>
      </c>
      <c r="BM151" s="182" t="s">
        <v>2172</v>
      </c>
    </row>
    <row r="152" s="2" customFormat="1" ht="24.15" customHeight="1">
      <c r="A152" s="37"/>
      <c r="B152" s="170"/>
      <c r="C152" s="171" t="s">
        <v>7</v>
      </c>
      <c r="D152" s="171" t="s">
        <v>152</v>
      </c>
      <c r="E152" s="172" t="s">
        <v>2173</v>
      </c>
      <c r="F152" s="173" t="s">
        <v>2174</v>
      </c>
      <c r="G152" s="174" t="s">
        <v>350</v>
      </c>
      <c r="H152" s="175">
        <v>12</v>
      </c>
      <c r="I152" s="176"/>
      <c r="J152" s="177">
        <f>ROUND(I152*H152,2)</f>
        <v>0</v>
      </c>
      <c r="K152" s="173" t="s">
        <v>1</v>
      </c>
      <c r="L152" s="38"/>
      <c r="M152" s="178" t="s">
        <v>1</v>
      </c>
      <c r="N152" s="179" t="s">
        <v>43</v>
      </c>
      <c r="O152" s="76"/>
      <c r="P152" s="180">
        <f>O152*H152</f>
        <v>0</v>
      </c>
      <c r="Q152" s="180">
        <v>0.0021</v>
      </c>
      <c r="R152" s="180">
        <f>Q152*H152</f>
        <v>0.0252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243</v>
      </c>
      <c r="AT152" s="182" t="s">
        <v>152</v>
      </c>
      <c r="AU152" s="182" t="s">
        <v>158</v>
      </c>
      <c r="AY152" s="18" t="s">
        <v>150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158</v>
      </c>
      <c r="BK152" s="183">
        <f>ROUND(I152*H152,2)</f>
        <v>0</v>
      </c>
      <c r="BL152" s="18" t="s">
        <v>243</v>
      </c>
      <c r="BM152" s="182" t="s">
        <v>2175</v>
      </c>
    </row>
    <row r="153" s="2" customFormat="1" ht="24.15" customHeight="1">
      <c r="A153" s="37"/>
      <c r="B153" s="170"/>
      <c r="C153" s="171" t="s">
        <v>273</v>
      </c>
      <c r="D153" s="171" t="s">
        <v>152</v>
      </c>
      <c r="E153" s="172" t="s">
        <v>2176</v>
      </c>
      <c r="F153" s="173" t="s">
        <v>2177</v>
      </c>
      <c r="G153" s="174" t="s">
        <v>350</v>
      </c>
      <c r="H153" s="175">
        <v>12</v>
      </c>
      <c r="I153" s="176"/>
      <c r="J153" s="177">
        <f>ROUND(I153*H153,2)</f>
        <v>0</v>
      </c>
      <c r="K153" s="173" t="s">
        <v>156</v>
      </c>
      <c r="L153" s="38"/>
      <c r="M153" s="178" t="s">
        <v>1</v>
      </c>
      <c r="N153" s="179" t="s">
        <v>43</v>
      </c>
      <c r="O153" s="76"/>
      <c r="P153" s="180">
        <f>O153*H153</f>
        <v>0</v>
      </c>
      <c r="Q153" s="180">
        <v>0.00014999999999999997</v>
      </c>
      <c r="R153" s="180">
        <f>Q153*H153</f>
        <v>0.0018</v>
      </c>
      <c r="S153" s="180">
        <v>0</v>
      </c>
      <c r="T153" s="18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243</v>
      </c>
      <c r="AT153" s="182" t="s">
        <v>152</v>
      </c>
      <c r="AU153" s="182" t="s">
        <v>158</v>
      </c>
      <c r="AY153" s="18" t="s">
        <v>150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158</v>
      </c>
      <c r="BK153" s="183">
        <f>ROUND(I153*H153,2)</f>
        <v>0</v>
      </c>
      <c r="BL153" s="18" t="s">
        <v>243</v>
      </c>
      <c r="BM153" s="182" t="s">
        <v>2178</v>
      </c>
    </row>
    <row r="154" s="2" customFormat="1" ht="24.15" customHeight="1">
      <c r="A154" s="37"/>
      <c r="B154" s="170"/>
      <c r="C154" s="171" t="s">
        <v>277</v>
      </c>
      <c r="D154" s="171" t="s">
        <v>152</v>
      </c>
      <c r="E154" s="172" t="s">
        <v>2179</v>
      </c>
      <c r="F154" s="173" t="s">
        <v>2180</v>
      </c>
      <c r="G154" s="174" t="s">
        <v>350</v>
      </c>
      <c r="H154" s="175">
        <v>12</v>
      </c>
      <c r="I154" s="176"/>
      <c r="J154" s="177">
        <f>ROUND(I154*H154,2)</f>
        <v>0</v>
      </c>
      <c r="K154" s="173" t="s">
        <v>156</v>
      </c>
      <c r="L154" s="38"/>
      <c r="M154" s="178" t="s">
        <v>1</v>
      </c>
      <c r="N154" s="179" t="s">
        <v>43</v>
      </c>
      <c r="O154" s="76"/>
      <c r="P154" s="180">
        <f>O154*H154</f>
        <v>0</v>
      </c>
      <c r="Q154" s="180">
        <v>0.0004</v>
      </c>
      <c r="R154" s="180">
        <f>Q154*H154</f>
        <v>0.0048000000000000008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243</v>
      </c>
      <c r="AT154" s="182" t="s">
        <v>152</v>
      </c>
      <c r="AU154" s="182" t="s">
        <v>158</v>
      </c>
      <c r="AY154" s="18" t="s">
        <v>150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158</v>
      </c>
      <c r="BK154" s="183">
        <f>ROUND(I154*H154,2)</f>
        <v>0</v>
      </c>
      <c r="BL154" s="18" t="s">
        <v>243</v>
      </c>
      <c r="BM154" s="182" t="s">
        <v>2181</v>
      </c>
    </row>
    <row r="155" s="12" customFormat="1" ht="25.92" customHeight="1">
      <c r="A155" s="12"/>
      <c r="B155" s="157"/>
      <c r="C155" s="12"/>
      <c r="D155" s="158" t="s">
        <v>76</v>
      </c>
      <c r="E155" s="159" t="s">
        <v>1585</v>
      </c>
      <c r="F155" s="159" t="s">
        <v>1586</v>
      </c>
      <c r="G155" s="12"/>
      <c r="H155" s="12"/>
      <c r="I155" s="160"/>
      <c r="J155" s="161">
        <f>BK155</f>
        <v>0</v>
      </c>
      <c r="K155" s="12"/>
      <c r="L155" s="157"/>
      <c r="M155" s="162"/>
      <c r="N155" s="163"/>
      <c r="O155" s="163"/>
      <c r="P155" s="164">
        <f>SUM(P156:P157)</f>
        <v>0</v>
      </c>
      <c r="Q155" s="163"/>
      <c r="R155" s="164">
        <f>SUM(R156:R157)</f>
        <v>0</v>
      </c>
      <c r="S155" s="163"/>
      <c r="T155" s="165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8" t="s">
        <v>157</v>
      </c>
      <c r="AT155" s="166" t="s">
        <v>76</v>
      </c>
      <c r="AU155" s="166" t="s">
        <v>77</v>
      </c>
      <c r="AY155" s="158" t="s">
        <v>150</v>
      </c>
      <c r="BK155" s="167">
        <f>SUM(BK156:BK157)</f>
        <v>0</v>
      </c>
    </row>
    <row r="156" s="2" customFormat="1" ht="16.5" customHeight="1">
      <c r="A156" s="37"/>
      <c r="B156" s="170"/>
      <c r="C156" s="171" t="s">
        <v>285</v>
      </c>
      <c r="D156" s="171" t="s">
        <v>152</v>
      </c>
      <c r="E156" s="172" t="s">
        <v>2182</v>
      </c>
      <c r="F156" s="173" t="s">
        <v>2183</v>
      </c>
      <c r="G156" s="174" t="s">
        <v>1590</v>
      </c>
      <c r="H156" s="175">
        <v>15</v>
      </c>
      <c r="I156" s="176"/>
      <c r="J156" s="177">
        <f>ROUND(I156*H156,2)</f>
        <v>0</v>
      </c>
      <c r="K156" s="173" t="s">
        <v>156</v>
      </c>
      <c r="L156" s="38"/>
      <c r="M156" s="178" t="s">
        <v>1</v>
      </c>
      <c r="N156" s="179" t="s">
        <v>43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1591</v>
      </c>
      <c r="AT156" s="182" t="s">
        <v>152</v>
      </c>
      <c r="AU156" s="182" t="s">
        <v>85</v>
      </c>
      <c r="AY156" s="18" t="s">
        <v>150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158</v>
      </c>
      <c r="BK156" s="183">
        <f>ROUND(I156*H156,2)</f>
        <v>0</v>
      </c>
      <c r="BL156" s="18" t="s">
        <v>1591</v>
      </c>
      <c r="BM156" s="182" t="s">
        <v>2184</v>
      </c>
    </row>
    <row r="157" s="2" customFormat="1" ht="21.75" customHeight="1">
      <c r="A157" s="37"/>
      <c r="B157" s="170"/>
      <c r="C157" s="171" t="s">
        <v>290</v>
      </c>
      <c r="D157" s="171" t="s">
        <v>152</v>
      </c>
      <c r="E157" s="172" t="s">
        <v>1818</v>
      </c>
      <c r="F157" s="173" t="s">
        <v>1819</v>
      </c>
      <c r="G157" s="174" t="s">
        <v>1590</v>
      </c>
      <c r="H157" s="175">
        <v>150</v>
      </c>
      <c r="I157" s="176"/>
      <c r="J157" s="177">
        <f>ROUND(I157*H157,2)</f>
        <v>0</v>
      </c>
      <c r="K157" s="173" t="s">
        <v>156</v>
      </c>
      <c r="L157" s="38"/>
      <c r="M157" s="227" t="s">
        <v>1</v>
      </c>
      <c r="N157" s="228" t="s">
        <v>43</v>
      </c>
      <c r="O157" s="224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1591</v>
      </c>
      <c r="AT157" s="182" t="s">
        <v>152</v>
      </c>
      <c r="AU157" s="182" t="s">
        <v>85</v>
      </c>
      <c r="AY157" s="18" t="s">
        <v>150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158</v>
      </c>
      <c r="BK157" s="183">
        <f>ROUND(I157*H157,2)</f>
        <v>0</v>
      </c>
      <c r="BL157" s="18" t="s">
        <v>1591</v>
      </c>
      <c r="BM157" s="182" t="s">
        <v>2185</v>
      </c>
    </row>
    <row r="158" s="2" customFormat="1" ht="6.96" customHeight="1">
      <c r="A158" s="37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38"/>
      <c r="M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</sheetData>
  <autoFilter ref="C121:K15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BD Hodonícké svahy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2186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17. 2. 2025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34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37</v>
      </c>
      <c r="E30" s="37"/>
      <c r="F30" s="37"/>
      <c r="G30" s="37"/>
      <c r="H30" s="37"/>
      <c r="I30" s="37"/>
      <c r="J30" s="95">
        <f>ROUND(J120,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41</v>
      </c>
      <c r="E33" s="31" t="s">
        <v>42</v>
      </c>
      <c r="F33" s="126">
        <f>ROUND((SUM(BE120:BE127)),  2)</f>
        <v>0</v>
      </c>
      <c r="G33" s="37"/>
      <c r="H33" s="37"/>
      <c r="I33" s="127">
        <v>0.21</v>
      </c>
      <c r="J33" s="126">
        <f>ROUND(((SUM(BE120:BE127))*I33),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6">
        <f>ROUND((SUM(BF120:BF127)),  2)</f>
        <v>0</v>
      </c>
      <c r="G34" s="37"/>
      <c r="H34" s="37"/>
      <c r="I34" s="127">
        <v>0.12</v>
      </c>
      <c r="J34" s="126">
        <f>ROUND(((SUM(BF120:BF127))*I34),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6">
        <f>ROUND((SUM(BG120:BG127)),  2)</f>
        <v>0</v>
      </c>
      <c r="G35" s="37"/>
      <c r="H35" s="37"/>
      <c r="I35" s="127">
        <v>0.21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6">
        <f>ROUND((SUM(BH120:BH127)),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6">
        <f>ROUND((SUM(BI120:BI127)),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47</v>
      </c>
      <c r="E39" s="80"/>
      <c r="F39" s="80"/>
      <c r="G39" s="130" t="s">
        <v>48</v>
      </c>
      <c r="H39" s="131" t="s">
        <v>49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4" t="s">
        <v>53</v>
      </c>
      <c r="G61" s="57" t="s">
        <v>52</v>
      </c>
      <c r="H61" s="40"/>
      <c r="I61" s="40"/>
      <c r="J61" s="135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4" t="s">
        <v>53</v>
      </c>
      <c r="G76" s="57" t="s">
        <v>52</v>
      </c>
      <c r="H76" s="40"/>
      <c r="I76" s="40"/>
      <c r="J76" s="135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BD Hodonícké svahy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VRN - Vedlejší rozpočtové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ul. Panská, ul. Polní, Hodonice, okr. Znojmo</v>
      </c>
      <c r="G89" s="37"/>
      <c r="H89" s="37"/>
      <c r="I89" s="31" t="s">
        <v>22</v>
      </c>
      <c r="J89" s="68" t="str">
        <f>IF(J12="","",J12)</f>
        <v>17. 2. 2025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ADZ Investment s.r.o., Sokolova 408/1c, Horní Herš</v>
      </c>
      <c r="G91" s="37"/>
      <c r="H91" s="37"/>
      <c r="I91" s="31" t="s">
        <v>30</v>
      </c>
      <c r="J91" s="35" t="str">
        <f>E21</f>
        <v>Atelier 99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Jan Petr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107</v>
      </c>
      <c r="D94" s="128"/>
      <c r="E94" s="128"/>
      <c r="F94" s="128"/>
      <c r="G94" s="128"/>
      <c r="H94" s="128"/>
      <c r="I94" s="128"/>
      <c r="J94" s="137" t="s">
        <v>108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109</v>
      </c>
      <c r="D96" s="37"/>
      <c r="E96" s="37"/>
      <c r="F96" s="37"/>
      <c r="G96" s="37"/>
      <c r="H96" s="37"/>
      <c r="I96" s="37"/>
      <c r="J96" s="95">
        <f>J120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110</v>
      </c>
    </row>
    <row r="97" s="9" customFormat="1" ht="24.96" customHeight="1">
      <c r="A97" s="9"/>
      <c r="B97" s="139"/>
      <c r="C97" s="9"/>
      <c r="D97" s="140" t="s">
        <v>2186</v>
      </c>
      <c r="E97" s="141"/>
      <c r="F97" s="141"/>
      <c r="G97" s="141"/>
      <c r="H97" s="141"/>
      <c r="I97" s="141"/>
      <c r="J97" s="142">
        <f>J121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2187</v>
      </c>
      <c r="E98" s="145"/>
      <c r="F98" s="145"/>
      <c r="G98" s="145"/>
      <c r="H98" s="145"/>
      <c r="I98" s="145"/>
      <c r="J98" s="146">
        <f>J122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2188</v>
      </c>
      <c r="E99" s="145"/>
      <c r="F99" s="145"/>
      <c r="G99" s="145"/>
      <c r="H99" s="145"/>
      <c r="I99" s="145"/>
      <c r="J99" s="146">
        <f>J124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2189</v>
      </c>
      <c r="E100" s="145"/>
      <c r="F100" s="145"/>
      <c r="G100" s="145"/>
      <c r="H100" s="145"/>
      <c r="I100" s="145"/>
      <c r="J100" s="146">
        <f>J126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135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0" t="str">
        <f>E7</f>
        <v>BD Hodonícké svahy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104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66" t="str">
        <f>E9</f>
        <v>VRN - Vedlejší rozpočtové náklady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7"/>
      <c r="E114" s="37"/>
      <c r="F114" s="26" t="str">
        <f>F12</f>
        <v>ul. Panská, ul. Polní, Hodonice, okr. Znojmo</v>
      </c>
      <c r="G114" s="37"/>
      <c r="H114" s="37"/>
      <c r="I114" s="31" t="s">
        <v>22</v>
      </c>
      <c r="J114" s="68" t="str">
        <f>IF(J12="","",J12)</f>
        <v>17. 2. 2025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7"/>
      <c r="E116" s="37"/>
      <c r="F116" s="26" t="str">
        <f>E15</f>
        <v>ADZ Investment s.r.o., Sokolova 408/1c, Horní Herš</v>
      </c>
      <c r="G116" s="37"/>
      <c r="H116" s="37"/>
      <c r="I116" s="31" t="s">
        <v>30</v>
      </c>
      <c r="J116" s="35" t="str">
        <f>E21</f>
        <v>Atelier 99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7"/>
      <c r="E117" s="37"/>
      <c r="F117" s="26" t="str">
        <f>IF(E18="","",E18)</f>
        <v>Vyplň údaj</v>
      </c>
      <c r="G117" s="37"/>
      <c r="H117" s="37"/>
      <c r="I117" s="31" t="s">
        <v>33</v>
      </c>
      <c r="J117" s="35" t="str">
        <f>E24</f>
        <v>Jan Petr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47"/>
      <c r="B119" s="148"/>
      <c r="C119" s="149" t="s">
        <v>136</v>
      </c>
      <c r="D119" s="150" t="s">
        <v>62</v>
      </c>
      <c r="E119" s="150" t="s">
        <v>58</v>
      </c>
      <c r="F119" s="150" t="s">
        <v>59</v>
      </c>
      <c r="G119" s="150" t="s">
        <v>137</v>
      </c>
      <c r="H119" s="150" t="s">
        <v>138</v>
      </c>
      <c r="I119" s="150" t="s">
        <v>139</v>
      </c>
      <c r="J119" s="150" t="s">
        <v>108</v>
      </c>
      <c r="K119" s="151" t="s">
        <v>140</v>
      </c>
      <c r="L119" s="152"/>
      <c r="M119" s="85" t="s">
        <v>1</v>
      </c>
      <c r="N119" s="86" t="s">
        <v>41</v>
      </c>
      <c r="O119" s="86" t="s">
        <v>141</v>
      </c>
      <c r="P119" s="86" t="s">
        <v>142</v>
      </c>
      <c r="Q119" s="86" t="s">
        <v>143</v>
      </c>
      <c r="R119" s="86" t="s">
        <v>144</v>
      </c>
      <c r="S119" s="86" t="s">
        <v>145</v>
      </c>
      <c r="T119" s="87" t="s">
        <v>146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="2" customFormat="1" ht="22.8" customHeight="1">
      <c r="A120" s="37"/>
      <c r="B120" s="38"/>
      <c r="C120" s="92" t="s">
        <v>147</v>
      </c>
      <c r="D120" s="37"/>
      <c r="E120" s="37"/>
      <c r="F120" s="37"/>
      <c r="G120" s="37"/>
      <c r="H120" s="37"/>
      <c r="I120" s="37"/>
      <c r="J120" s="153">
        <f>BK120</f>
        <v>0</v>
      </c>
      <c r="K120" s="37"/>
      <c r="L120" s="38"/>
      <c r="M120" s="88"/>
      <c r="N120" s="72"/>
      <c r="O120" s="89"/>
      <c r="P120" s="154">
        <f>P121</f>
        <v>0</v>
      </c>
      <c r="Q120" s="89"/>
      <c r="R120" s="154">
        <f>R121</f>
        <v>0</v>
      </c>
      <c r="S120" s="89"/>
      <c r="T120" s="155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76</v>
      </c>
      <c r="AU120" s="18" t="s">
        <v>110</v>
      </c>
      <c r="BK120" s="156">
        <f>BK121</f>
        <v>0</v>
      </c>
    </row>
    <row r="121" s="12" customFormat="1" ht="25.92" customHeight="1">
      <c r="A121" s="12"/>
      <c r="B121" s="157"/>
      <c r="C121" s="12"/>
      <c r="D121" s="158" t="s">
        <v>76</v>
      </c>
      <c r="E121" s="159" t="s">
        <v>99</v>
      </c>
      <c r="F121" s="159" t="s">
        <v>100</v>
      </c>
      <c r="G121" s="12"/>
      <c r="H121" s="12"/>
      <c r="I121" s="160"/>
      <c r="J121" s="161">
        <f>BK121</f>
        <v>0</v>
      </c>
      <c r="K121" s="12"/>
      <c r="L121" s="157"/>
      <c r="M121" s="162"/>
      <c r="N121" s="163"/>
      <c r="O121" s="163"/>
      <c r="P121" s="164">
        <f>P122+P124+P126</f>
        <v>0</v>
      </c>
      <c r="Q121" s="163"/>
      <c r="R121" s="164">
        <f>R122+R124+R126</f>
        <v>0</v>
      </c>
      <c r="S121" s="163"/>
      <c r="T121" s="165">
        <f>T122+T124+T126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188</v>
      </c>
      <c r="AT121" s="166" t="s">
        <v>76</v>
      </c>
      <c r="AU121" s="166" t="s">
        <v>77</v>
      </c>
      <c r="AY121" s="158" t="s">
        <v>150</v>
      </c>
      <c r="BK121" s="167">
        <f>BK122+BK124+BK126</f>
        <v>0</v>
      </c>
    </row>
    <row r="122" s="12" customFormat="1" ht="22.8" customHeight="1">
      <c r="A122" s="12"/>
      <c r="B122" s="157"/>
      <c r="C122" s="12"/>
      <c r="D122" s="158" t="s">
        <v>76</v>
      </c>
      <c r="E122" s="168" t="s">
        <v>2190</v>
      </c>
      <c r="F122" s="168" t="s">
        <v>2191</v>
      </c>
      <c r="G122" s="12"/>
      <c r="H122" s="12"/>
      <c r="I122" s="160"/>
      <c r="J122" s="169">
        <f>BK122</f>
        <v>0</v>
      </c>
      <c r="K122" s="12"/>
      <c r="L122" s="157"/>
      <c r="M122" s="162"/>
      <c r="N122" s="163"/>
      <c r="O122" s="163"/>
      <c r="P122" s="164">
        <f>P123</f>
        <v>0</v>
      </c>
      <c r="Q122" s="163"/>
      <c r="R122" s="164">
        <f>R123</f>
        <v>0</v>
      </c>
      <c r="S122" s="163"/>
      <c r="T122" s="165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188</v>
      </c>
      <c r="AT122" s="166" t="s">
        <v>76</v>
      </c>
      <c r="AU122" s="166" t="s">
        <v>85</v>
      </c>
      <c r="AY122" s="158" t="s">
        <v>150</v>
      </c>
      <c r="BK122" s="167">
        <f>BK123</f>
        <v>0</v>
      </c>
    </row>
    <row r="123" s="2" customFormat="1" ht="16.5" customHeight="1">
      <c r="A123" s="37"/>
      <c r="B123" s="170"/>
      <c r="C123" s="171" t="s">
        <v>85</v>
      </c>
      <c r="D123" s="171" t="s">
        <v>152</v>
      </c>
      <c r="E123" s="172" t="s">
        <v>2192</v>
      </c>
      <c r="F123" s="173" t="s">
        <v>2191</v>
      </c>
      <c r="G123" s="174" t="s">
        <v>2193</v>
      </c>
      <c r="H123" s="175">
        <v>1</v>
      </c>
      <c r="I123" s="176"/>
      <c r="J123" s="177">
        <f>ROUND(I123*H123,2)</f>
        <v>0</v>
      </c>
      <c r="K123" s="173" t="s">
        <v>156</v>
      </c>
      <c r="L123" s="38"/>
      <c r="M123" s="178" t="s">
        <v>1</v>
      </c>
      <c r="N123" s="179" t="s">
        <v>43</v>
      </c>
      <c r="O123" s="76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2" t="s">
        <v>2194</v>
      </c>
      <c r="AT123" s="182" t="s">
        <v>152</v>
      </c>
      <c r="AU123" s="182" t="s">
        <v>158</v>
      </c>
      <c r="AY123" s="18" t="s">
        <v>150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8" t="s">
        <v>158</v>
      </c>
      <c r="BK123" s="183">
        <f>ROUND(I123*H123,2)</f>
        <v>0</v>
      </c>
      <c r="BL123" s="18" t="s">
        <v>2194</v>
      </c>
      <c r="BM123" s="182" t="s">
        <v>2195</v>
      </c>
    </row>
    <row r="124" s="12" customFormat="1" ht="22.8" customHeight="1">
      <c r="A124" s="12"/>
      <c r="B124" s="157"/>
      <c r="C124" s="12"/>
      <c r="D124" s="158" t="s">
        <v>76</v>
      </c>
      <c r="E124" s="168" t="s">
        <v>2196</v>
      </c>
      <c r="F124" s="168" t="s">
        <v>2197</v>
      </c>
      <c r="G124" s="12"/>
      <c r="H124" s="12"/>
      <c r="I124" s="160"/>
      <c r="J124" s="169">
        <f>BK124</f>
        <v>0</v>
      </c>
      <c r="K124" s="12"/>
      <c r="L124" s="157"/>
      <c r="M124" s="162"/>
      <c r="N124" s="163"/>
      <c r="O124" s="163"/>
      <c r="P124" s="164">
        <f>P125</f>
        <v>0</v>
      </c>
      <c r="Q124" s="163"/>
      <c r="R124" s="164">
        <f>R125</f>
        <v>0</v>
      </c>
      <c r="S124" s="163"/>
      <c r="T124" s="165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8" t="s">
        <v>188</v>
      </c>
      <c r="AT124" s="166" t="s">
        <v>76</v>
      </c>
      <c r="AU124" s="166" t="s">
        <v>85</v>
      </c>
      <c r="AY124" s="158" t="s">
        <v>150</v>
      </c>
      <c r="BK124" s="167">
        <f>BK125</f>
        <v>0</v>
      </c>
    </row>
    <row r="125" s="2" customFormat="1" ht="16.5" customHeight="1">
      <c r="A125" s="37"/>
      <c r="B125" s="170"/>
      <c r="C125" s="171" t="s">
        <v>158</v>
      </c>
      <c r="D125" s="171" t="s">
        <v>152</v>
      </c>
      <c r="E125" s="172" t="s">
        <v>2198</v>
      </c>
      <c r="F125" s="173" t="s">
        <v>2197</v>
      </c>
      <c r="G125" s="174" t="s">
        <v>2193</v>
      </c>
      <c r="H125" s="175">
        <v>1</v>
      </c>
      <c r="I125" s="176"/>
      <c r="J125" s="177">
        <f>ROUND(I125*H125,2)</f>
        <v>0</v>
      </c>
      <c r="K125" s="173" t="s">
        <v>156</v>
      </c>
      <c r="L125" s="38"/>
      <c r="M125" s="178" t="s">
        <v>1</v>
      </c>
      <c r="N125" s="179" t="s">
        <v>43</v>
      </c>
      <c r="O125" s="76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2" t="s">
        <v>2194</v>
      </c>
      <c r="AT125" s="182" t="s">
        <v>152</v>
      </c>
      <c r="AU125" s="182" t="s">
        <v>158</v>
      </c>
      <c r="AY125" s="18" t="s">
        <v>150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158</v>
      </c>
      <c r="BK125" s="183">
        <f>ROUND(I125*H125,2)</f>
        <v>0</v>
      </c>
      <c r="BL125" s="18" t="s">
        <v>2194</v>
      </c>
      <c r="BM125" s="182" t="s">
        <v>2199</v>
      </c>
    </row>
    <row r="126" s="12" customFormat="1" ht="22.8" customHeight="1">
      <c r="A126" s="12"/>
      <c r="B126" s="157"/>
      <c r="C126" s="12"/>
      <c r="D126" s="158" t="s">
        <v>76</v>
      </c>
      <c r="E126" s="168" t="s">
        <v>2200</v>
      </c>
      <c r="F126" s="168" t="s">
        <v>2201</v>
      </c>
      <c r="G126" s="12"/>
      <c r="H126" s="12"/>
      <c r="I126" s="160"/>
      <c r="J126" s="169">
        <f>BK126</f>
        <v>0</v>
      </c>
      <c r="K126" s="12"/>
      <c r="L126" s="157"/>
      <c r="M126" s="162"/>
      <c r="N126" s="163"/>
      <c r="O126" s="163"/>
      <c r="P126" s="164">
        <f>P127</f>
        <v>0</v>
      </c>
      <c r="Q126" s="163"/>
      <c r="R126" s="164">
        <f>R127</f>
        <v>0</v>
      </c>
      <c r="S126" s="163"/>
      <c r="T126" s="165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188</v>
      </c>
      <c r="AT126" s="166" t="s">
        <v>76</v>
      </c>
      <c r="AU126" s="166" t="s">
        <v>85</v>
      </c>
      <c r="AY126" s="158" t="s">
        <v>150</v>
      </c>
      <c r="BK126" s="167">
        <f>BK127</f>
        <v>0</v>
      </c>
    </row>
    <row r="127" s="2" customFormat="1" ht="16.5" customHeight="1">
      <c r="A127" s="37"/>
      <c r="B127" s="170"/>
      <c r="C127" s="171" t="s">
        <v>173</v>
      </c>
      <c r="D127" s="171" t="s">
        <v>152</v>
      </c>
      <c r="E127" s="172" t="s">
        <v>2202</v>
      </c>
      <c r="F127" s="173" t="s">
        <v>2201</v>
      </c>
      <c r="G127" s="174" t="s">
        <v>2193</v>
      </c>
      <c r="H127" s="175">
        <v>1</v>
      </c>
      <c r="I127" s="176"/>
      <c r="J127" s="177">
        <f>ROUND(I127*H127,2)</f>
        <v>0</v>
      </c>
      <c r="K127" s="173" t="s">
        <v>156</v>
      </c>
      <c r="L127" s="38"/>
      <c r="M127" s="227" t="s">
        <v>1</v>
      </c>
      <c r="N127" s="228" t="s">
        <v>43</v>
      </c>
      <c r="O127" s="224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2194</v>
      </c>
      <c r="AT127" s="182" t="s">
        <v>152</v>
      </c>
      <c r="AU127" s="182" t="s">
        <v>158</v>
      </c>
      <c r="AY127" s="18" t="s">
        <v>150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158</v>
      </c>
      <c r="BK127" s="183">
        <f>ROUND(I127*H127,2)</f>
        <v>0</v>
      </c>
      <c r="BL127" s="18" t="s">
        <v>2194</v>
      </c>
      <c r="BM127" s="182" t="s">
        <v>2203</v>
      </c>
    </row>
    <row r="128" s="2" customFormat="1" ht="6.96" customHeight="1">
      <c r="A128" s="37"/>
      <c r="B128" s="59"/>
      <c r="C128" s="60"/>
      <c r="D128" s="60"/>
      <c r="E128" s="60"/>
      <c r="F128" s="60"/>
      <c r="G128" s="60"/>
      <c r="H128" s="60"/>
      <c r="I128" s="60"/>
      <c r="J128" s="60"/>
      <c r="K128" s="60"/>
      <c r="L128" s="38"/>
      <c r="M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</sheetData>
  <autoFilter ref="C119:K12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JANPETR80FE\janpetr</dc:creator>
  <cp:lastModifiedBy>JANPETR80FE\janpetr</cp:lastModifiedBy>
  <dcterms:created xsi:type="dcterms:W3CDTF">2025-02-21T20:40:10Z</dcterms:created>
  <dcterms:modified xsi:type="dcterms:W3CDTF">2025-02-21T20:40:27Z</dcterms:modified>
</cp:coreProperties>
</file>